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ma\Dropbox\ASGOV\planilhas de controle\"/>
    </mc:Choice>
  </mc:AlternateContent>
  <xr:revisionPtr revIDLastSave="0" documentId="13_ncr:1_{9C71E779-D663-4945-A2B6-D121AD131E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 INSS 2023" sheetId="9" r:id="rId1"/>
  </sheets>
  <externalReferences>
    <externalReference r:id="rId2"/>
  </externalReferences>
  <definedNames>
    <definedName name="faixa_1" localSheetId="0">'Cálculo INSS 2023'!#REF!</definedName>
    <definedName name="faixa_1">#REF!</definedName>
    <definedName name="Faixa_2" localSheetId="0">'Cálculo INSS 2023'!#REF!</definedName>
    <definedName name="Faixa_2">#REF!</definedName>
    <definedName name="Faixa_3" localSheetId="0">'Cálculo INSS 2023'!#REF!</definedName>
    <definedName name="Faixa_3">#REF!</definedName>
    <definedName name="Faixa_4" localSheetId="0">'Cálculo INSS 2023'!#REF!</definedName>
    <definedName name="Faixa_4">#REF!</definedName>
    <definedName name="novatab" localSheetId="0">'Cálculo INSS 2023'!#REF!</definedName>
    <definedName name="novatab">#REF!</definedName>
    <definedName name="perctetonovatab" localSheetId="0">'Cálculo INSS 2023'!#REF!</definedName>
    <definedName name="perctetonovatab">#REF!</definedName>
    <definedName name="S_N">#REF!</definedName>
    <definedName name="tab_antiga" localSheetId="0">'Cálculo INSS 2023'!#REF!</definedName>
    <definedName name="tab_antiga">#REF!</definedName>
    <definedName name="TAB_inss">'[1]Até 02-2020'!$M$5:$N$8</definedName>
    <definedName name="tetonovatab" localSheetId="0">'Cálculo INSS 2023'!#REF!</definedName>
    <definedName name="tetonovatab">#REF!</definedName>
  </definedNames>
  <calcPr calcId="191029"/>
</workbook>
</file>

<file path=xl/calcChain.xml><?xml version="1.0" encoding="utf-8"?>
<calcChain xmlns="http://schemas.openxmlformats.org/spreadsheetml/2006/main">
  <c r="C23" i="9" l="1"/>
  <c r="F10" i="9" l="1"/>
  <c r="I10" i="9" s="1"/>
  <c r="E13" i="9"/>
  <c r="E12" i="9"/>
  <c r="E11" i="9"/>
  <c r="E10" i="9"/>
  <c r="G10" i="9" s="1"/>
  <c r="F11" i="9" l="1"/>
  <c r="I11" i="9" s="1"/>
  <c r="F13" i="9"/>
  <c r="I13" i="9" s="1"/>
  <c r="F12" i="9"/>
  <c r="I12" i="9" s="1"/>
  <c r="J10" i="9" l="1"/>
  <c r="J7" i="9" s="1"/>
  <c r="G13" i="9"/>
  <c r="G12" i="9"/>
  <c r="G11" i="9"/>
</calcChain>
</file>

<file path=xl/sharedStrings.xml><?xml version="1.0" encoding="utf-8"?>
<sst xmlns="http://schemas.openxmlformats.org/spreadsheetml/2006/main" count="21" uniqueCount="20">
  <si>
    <t>1ª faixa</t>
  </si>
  <si>
    <t>2ª faixa</t>
  </si>
  <si>
    <t>3ª faixa</t>
  </si>
  <si>
    <t>4ª faixa</t>
  </si>
  <si>
    <t>Essa faixa é menor que a Base?</t>
  </si>
  <si>
    <t>Sim = faixa atual - faixa anterior
Não = BASE - faixa anterior</t>
  </si>
  <si>
    <t>Alíquota</t>
  </si>
  <si>
    <t>Até</t>
  </si>
  <si>
    <t>Alíquota progressiva</t>
  </si>
  <si>
    <t>Tabela do INSS (salário contribuição)</t>
  </si>
  <si>
    <t>Valor INSS por faixa</t>
  </si>
  <si>
    <t>INSS devido</t>
  </si>
  <si>
    <t>Faixa</t>
  </si>
  <si>
    <t>SALÁRIO DE CONTRIBUIÇÃO DO INSS</t>
  </si>
  <si>
    <r>
      <rPr>
        <b/>
        <sz val="18"/>
        <color theme="0"/>
        <rFont val="Calibri"/>
        <family val="2"/>
        <scheme val="minor"/>
      </rPr>
      <t>Simulação de cálculo do INSS</t>
    </r>
    <r>
      <rPr>
        <sz val="12"/>
        <color theme="0"/>
        <rFont val="Calibri"/>
        <family val="2"/>
        <scheme val="minor"/>
      </rPr>
      <t xml:space="preserve">
Tabela progressiva com vigência a partir de 01/05/2023
PORTARIA INTERMINISTERIAL MPS/MF Nº 27, DE 04 DE MAIO DE 2023</t>
    </r>
  </si>
  <si>
    <t>Simulação de cálculo do FGTS</t>
  </si>
  <si>
    <t>FGTS devido</t>
  </si>
  <si>
    <t xml:space="preserve">Planilha para simulação de cálculo da contribuição do INSS e FGTS </t>
  </si>
  <si>
    <t>Alíquota efetiva</t>
  </si>
  <si>
    <t>Valor para simulação    (salário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</si>
</sst>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* #,##0.000000_-;\-&quot;R$&quot;* #,##0.000000_-;_-&quot;R$&quot;* &quot;-&quot;??_-;_-@_-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164" fontId="2" fillId="4" borderId="0" xfId="0" applyNumberFormat="1" applyFont="1" applyFill="1" applyProtection="1">
      <protection hidden="1"/>
    </xf>
    <xf numFmtId="165" fontId="2" fillId="4" borderId="0" xfId="0" applyNumberFormat="1" applyFont="1" applyFill="1" applyProtection="1">
      <protection hidden="1"/>
    </xf>
    <xf numFmtId="164" fontId="3" fillId="4" borderId="0" xfId="1" applyFont="1" applyFill="1" applyBorder="1" applyAlignment="1" applyProtection="1">
      <alignment vertical="center"/>
      <protection hidden="1"/>
    </xf>
    <xf numFmtId="44" fontId="2" fillId="4" borderId="1" xfId="0" applyNumberFormat="1" applyFont="1" applyFill="1" applyBorder="1" applyProtection="1">
      <protection hidden="1"/>
    </xf>
    <xf numFmtId="44" fontId="2" fillId="4" borderId="0" xfId="0" applyNumberFormat="1" applyFont="1" applyFill="1" applyProtection="1">
      <protection hidden="1"/>
    </xf>
    <xf numFmtId="44" fontId="2" fillId="4" borderId="2" xfId="0" applyNumberFormat="1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64" fontId="2" fillId="3" borderId="1" xfId="1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10" fontId="2" fillId="4" borderId="1" xfId="4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9" fontId="2" fillId="4" borderId="1" xfId="4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2" xfId="0" applyNumberFormat="1" applyFont="1" applyFill="1" applyBorder="1" applyProtection="1"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Protection="1">
      <protection locked="0"/>
    </xf>
    <xf numFmtId="164" fontId="2" fillId="4" borderId="0" xfId="0" applyNumberFormat="1" applyFont="1" applyFill="1" applyProtection="1">
      <protection locked="0"/>
    </xf>
    <xf numFmtId="167" fontId="2" fillId="4" borderId="2" xfId="0" applyNumberFormat="1" applyFont="1" applyFill="1" applyBorder="1" applyAlignment="1" applyProtection="1">
      <alignment horizontal="center"/>
      <protection hidden="1"/>
    </xf>
    <xf numFmtId="167" fontId="2" fillId="4" borderId="1" xfId="0" applyNumberFormat="1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8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2" xfId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distributed" wrapText="1"/>
      <protection hidden="1"/>
    </xf>
    <xf numFmtId="0" fontId="4" fillId="2" borderId="1" xfId="0" applyFont="1" applyFill="1" applyBorder="1" applyAlignment="1" applyProtection="1">
      <alignment horizontal="center" vertical="distributed" wrapText="1"/>
      <protection hidden="1"/>
    </xf>
    <xf numFmtId="0" fontId="11" fillId="5" borderId="0" xfId="0" applyFont="1" applyFill="1" applyAlignment="1" applyProtection="1">
      <alignment horizontal="left" vertical="center" indent="8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/>
      <protection hidden="1"/>
    </xf>
    <xf numFmtId="164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distributed" wrapText="1"/>
      <protection hidden="1"/>
    </xf>
    <xf numFmtId="0" fontId="4" fillId="2" borderId="4" xfId="0" applyFont="1" applyFill="1" applyBorder="1" applyAlignment="1" applyProtection="1">
      <alignment horizontal="center" vertical="distributed" wrapText="1"/>
      <protection hidden="1"/>
    </xf>
    <xf numFmtId="0" fontId="4" fillId="2" borderId="5" xfId="0" applyFont="1" applyFill="1" applyBorder="1" applyAlignment="1" applyProtection="1">
      <alignment horizontal="center" vertical="distributed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5" fillId="5" borderId="1" xfId="0" applyFont="1" applyFill="1" applyBorder="1" applyAlignment="1" applyProtection="1">
      <alignment horizontal="center"/>
      <protection hidden="1"/>
    </xf>
  </cellXfs>
  <cellStyles count="5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Porcentagem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v.br/previdencia/pt-br/assuntos/rpps/legislacao-dos-rpps/portaria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33336</xdr:rowOff>
    </xdr:from>
    <xdr:to>
      <xdr:col>9</xdr:col>
      <xdr:colOff>1057275</xdr:colOff>
      <xdr:row>18</xdr:row>
      <xdr:rowOff>76199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C6A7C-7904-41C1-BAE7-3C30592D41BF}"/>
            </a:ext>
          </a:extLst>
        </xdr:cNvPr>
        <xdr:cNvSpPr txBox="1"/>
      </xdr:nvSpPr>
      <xdr:spPr>
        <a:xfrm>
          <a:off x="123824" y="4062411"/>
          <a:ext cx="6076951" cy="84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OBSERVAÇÕES:</a:t>
          </a:r>
        </a:p>
        <a:p>
          <a:r>
            <a:rPr lang="pt-BR" sz="1100"/>
            <a:t>A cada ano os valores</a:t>
          </a:r>
          <a:r>
            <a:rPr lang="pt-BR" sz="1100" baseline="0"/>
            <a:t> da tabela do INSS deverão ser atualizados conforme portaria interministerial emitida para este fim. &lt;</a:t>
          </a:r>
          <a:r>
            <a:rPr lang="pt-BR" sz="1100" baseline="0">
              <a:solidFill>
                <a:srgbClr val="0000FF"/>
              </a:solidFill>
            </a:rPr>
            <a:t>https://www.gov.br/previdencia/pt-br/assuntos/rpps/legislacao-dos-rpps/portarias</a:t>
          </a:r>
          <a:r>
            <a:rPr lang="pt-BR" sz="1100" baseline="0"/>
            <a:t>&gt;</a:t>
          </a:r>
          <a:endParaRPr lang="pt-BR" sz="1100"/>
        </a:p>
      </xdr:txBody>
    </xdr:sp>
    <xdr:clientData/>
  </xdr:twoCellAnchor>
  <xdr:twoCellAnchor editAs="oneCell">
    <xdr:from>
      <xdr:col>1</xdr:col>
      <xdr:colOff>57151</xdr:colOff>
      <xdr:row>1</xdr:row>
      <xdr:rowOff>38101</xdr:rowOff>
    </xdr:from>
    <xdr:to>
      <xdr:col>1</xdr:col>
      <xdr:colOff>504825</xdr:colOff>
      <xdr:row>1</xdr:row>
      <xdr:rowOff>485775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7CFCAB7-A046-4C55-B5CF-E7524186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61926"/>
          <a:ext cx="447674" cy="447674"/>
        </a:xfrm>
        <a:prstGeom prst="rect">
          <a:avLst/>
        </a:prstGeom>
      </xdr:spPr>
    </xdr:pic>
    <xdr:clientData/>
  </xdr:twoCellAnchor>
  <xdr:twoCellAnchor>
    <xdr:from>
      <xdr:col>2</xdr:col>
      <xdr:colOff>390525</xdr:colOff>
      <xdr:row>6</xdr:row>
      <xdr:rowOff>177800</xdr:rowOff>
    </xdr:from>
    <xdr:to>
      <xdr:col>2</xdr:col>
      <xdr:colOff>809625</xdr:colOff>
      <xdr:row>6</xdr:row>
      <xdr:rowOff>377825</xdr:rowOff>
    </xdr:to>
    <xdr:sp macro="" textlink="">
      <xdr:nvSpPr>
        <xdr:cNvPr id="6" name="Seta: para a Direita 5">
          <a:extLst>
            <a:ext uri="{FF2B5EF4-FFF2-40B4-BE49-F238E27FC236}">
              <a16:creationId xmlns:a16="http://schemas.microsoft.com/office/drawing/2014/main" id="{111CAB9B-8EA2-4EC9-A58A-E9E61C35BA19}"/>
            </a:ext>
          </a:extLst>
        </xdr:cNvPr>
        <xdr:cNvSpPr/>
      </xdr:nvSpPr>
      <xdr:spPr>
        <a:xfrm>
          <a:off x="1539875" y="2070100"/>
          <a:ext cx="419100" cy="200025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ma/Downloads/Pens&#227;o%20x%20IRR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é 02-2020"/>
      <sheetName val="Após 03-2020"/>
      <sheetName val="Após 01-2021"/>
      <sheetName val="Após 01-2022"/>
      <sheetName val="SC COSIT 354-14"/>
      <sheetName val="Prova Real"/>
    </sheetNames>
    <sheetDataSet>
      <sheetData sheetId="0">
        <row r="5">
          <cell r="M5">
            <v>0</v>
          </cell>
          <cell r="N5">
            <v>8</v>
          </cell>
        </row>
        <row r="6">
          <cell r="M6">
            <v>1693.73</v>
          </cell>
          <cell r="N6">
            <v>9</v>
          </cell>
        </row>
        <row r="7">
          <cell r="M7">
            <v>2822.91</v>
          </cell>
          <cell r="N7">
            <v>11</v>
          </cell>
        </row>
        <row r="8">
          <cell r="M8">
            <v>5645.81</v>
          </cell>
          <cell r="N8">
            <v>11</v>
          </cell>
        </row>
      </sheetData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showRowColHeaders="0" tabSelected="1" topLeftCell="A4" zoomScaleNormal="100" workbookViewId="0">
      <selection activeCell="L9" sqref="L9"/>
    </sheetView>
  </sheetViews>
  <sheetFormatPr defaultColWidth="9.1796875" defaultRowHeight="15.5" x14ac:dyDescent="0.35"/>
  <cols>
    <col min="1" max="1" width="2" style="17" customWidth="1"/>
    <col min="2" max="3" width="14.453125" style="17" customWidth="1"/>
    <col min="4" max="4" width="15.81640625" style="17" customWidth="1"/>
    <col min="5" max="5" width="14.81640625" style="17" hidden="1" customWidth="1"/>
    <col min="6" max="6" width="12.54296875" style="17" hidden="1" customWidth="1"/>
    <col min="7" max="7" width="38.453125" style="17" hidden="1" customWidth="1"/>
    <col min="8" max="8" width="14.54296875" style="18" customWidth="1"/>
    <col min="9" max="9" width="15.81640625" style="17" customWidth="1"/>
    <col min="10" max="10" width="16" style="17" customWidth="1"/>
    <col min="11" max="11" width="2.1796875" style="17" customWidth="1"/>
    <col min="12" max="12" width="9.1796875" style="17"/>
    <col min="13" max="13" width="16.1796875" style="17" customWidth="1"/>
    <col min="14" max="17" width="12.81640625" style="17" bestFit="1" customWidth="1"/>
    <col min="18" max="18" width="15" style="17" bestFit="1" customWidth="1"/>
    <col min="19" max="19" width="19.81640625" style="17" customWidth="1"/>
    <col min="20" max="21" width="13.54296875" style="17" bestFit="1" customWidth="1"/>
    <col min="22" max="23" width="14.54296875" style="17" bestFit="1" customWidth="1"/>
    <col min="24" max="16384" width="9.1796875" style="17"/>
  </cols>
  <sheetData>
    <row r="1" spans="1:11" ht="9.75" customHeight="1" x14ac:dyDescent="0.35">
      <c r="A1" s="1"/>
      <c r="B1" s="1"/>
      <c r="C1" s="1"/>
      <c r="D1" s="1"/>
      <c r="E1" s="1"/>
      <c r="F1" s="1"/>
      <c r="G1" s="1"/>
      <c r="H1" s="2"/>
      <c r="I1" s="1"/>
      <c r="J1" s="1"/>
      <c r="K1" s="16"/>
    </row>
    <row r="2" spans="1:11" ht="42" customHeight="1" x14ac:dyDescent="0.35">
      <c r="A2" s="1"/>
      <c r="B2" s="31" t="s">
        <v>17</v>
      </c>
      <c r="C2" s="31"/>
      <c r="D2" s="31"/>
      <c r="E2" s="31"/>
      <c r="F2" s="31"/>
      <c r="G2" s="31"/>
      <c r="H2" s="31"/>
      <c r="I2" s="31"/>
      <c r="J2" s="31"/>
      <c r="K2" s="1"/>
    </row>
    <row r="3" spans="1:11" ht="9.75" customHeight="1" x14ac:dyDescent="0.35">
      <c r="A3" s="1"/>
      <c r="B3" s="1"/>
      <c r="C3" s="1"/>
      <c r="D3" s="1"/>
      <c r="E3" s="1"/>
      <c r="F3" s="1"/>
      <c r="G3" s="1"/>
      <c r="H3" s="2"/>
      <c r="I3" s="1"/>
      <c r="J3" s="1"/>
      <c r="K3" s="1"/>
    </row>
    <row r="4" spans="1:11" ht="57" customHeight="1" x14ac:dyDescent="0.35">
      <c r="A4" s="1"/>
      <c r="B4" s="35" t="s">
        <v>14</v>
      </c>
      <c r="C4" s="36"/>
      <c r="D4" s="36"/>
      <c r="E4" s="36"/>
      <c r="F4" s="36"/>
      <c r="G4" s="36"/>
      <c r="H4" s="36"/>
      <c r="I4" s="36"/>
      <c r="J4" s="37"/>
      <c r="K4" s="1"/>
    </row>
    <row r="5" spans="1:11" x14ac:dyDescent="0.35">
      <c r="A5" s="1"/>
      <c r="B5" s="1"/>
      <c r="C5" s="1"/>
      <c r="D5" s="3"/>
      <c r="E5" s="3"/>
      <c r="F5" s="4"/>
      <c r="G5" s="4"/>
      <c r="H5" s="2"/>
      <c r="I5" s="1"/>
      <c r="J5" s="1"/>
      <c r="K5" s="1"/>
    </row>
    <row r="6" spans="1:11" x14ac:dyDescent="0.35">
      <c r="A6" s="1"/>
      <c r="B6" s="39" t="s">
        <v>13</v>
      </c>
      <c r="C6" s="39"/>
      <c r="D6" s="39"/>
      <c r="E6" s="3"/>
      <c r="F6" s="4"/>
      <c r="G6" s="4"/>
      <c r="H6" s="2"/>
      <c r="I6" s="1"/>
      <c r="J6" s="12" t="s">
        <v>18</v>
      </c>
      <c r="K6" s="1"/>
    </row>
    <row r="7" spans="1:11" ht="31.5" customHeight="1" x14ac:dyDescent="0.35">
      <c r="A7" s="1"/>
      <c r="B7" s="38" t="s">
        <v>19</v>
      </c>
      <c r="C7" s="38"/>
      <c r="D7" s="28"/>
      <c r="E7" s="16"/>
      <c r="F7" s="23"/>
      <c r="G7" s="23"/>
      <c r="H7" s="2"/>
      <c r="I7" s="1"/>
      <c r="J7" s="13" t="str">
        <f>IF(D7&gt;0,J10/D7,"")</f>
        <v/>
      </c>
      <c r="K7" s="1"/>
    </row>
    <row r="8" spans="1:11" x14ac:dyDescent="0.35">
      <c r="A8" s="1"/>
      <c r="B8" s="3"/>
      <c r="C8" s="3"/>
      <c r="D8" s="5"/>
      <c r="E8" s="1"/>
      <c r="F8" s="3"/>
      <c r="G8" s="3"/>
      <c r="H8" s="2"/>
      <c r="I8" s="1"/>
      <c r="J8" s="1"/>
      <c r="K8" s="1"/>
    </row>
    <row r="9" spans="1:11" ht="46.5" customHeight="1" x14ac:dyDescent="0.35">
      <c r="A9" s="1"/>
      <c r="B9" s="9" t="s">
        <v>12</v>
      </c>
      <c r="C9" s="32" t="s">
        <v>9</v>
      </c>
      <c r="D9" s="32"/>
      <c r="E9" s="9" t="s">
        <v>4</v>
      </c>
      <c r="F9" s="9" t="s">
        <v>5</v>
      </c>
      <c r="G9" s="9" t="s">
        <v>5</v>
      </c>
      <c r="H9" s="9" t="s">
        <v>8</v>
      </c>
      <c r="I9" s="9" t="s">
        <v>10</v>
      </c>
      <c r="J9" s="9" t="s">
        <v>11</v>
      </c>
      <c r="K9" s="1"/>
    </row>
    <row r="10" spans="1:11" x14ac:dyDescent="0.35">
      <c r="A10" s="1"/>
      <c r="B10" s="14" t="s">
        <v>0</v>
      </c>
      <c r="C10" s="26" t="s">
        <v>7</v>
      </c>
      <c r="D10" s="20">
        <v>1320</v>
      </c>
      <c r="E10" s="19" t="str">
        <f>IF($D$7&gt;=D10,"Sim","Não")</f>
        <v>Não</v>
      </c>
      <c r="F10" s="20">
        <f>IF($D$7&gt;=D10,D10,D7)</f>
        <v>0</v>
      </c>
      <c r="G10" s="20" t="str">
        <f>IF(E10="Sim",CONCATENATE(TEXT(D10,"R$ #.##0,00;-R$ #.##0,00")," - 0 = ",TEXT(D10,"R$ #.##0,00;-R$ #.##0,00")),IF(E10="Não",TEXT($D$7,"R$ #.##0,00;-R$ #.##0,00")))</f>
        <v>R$ 0,00</v>
      </c>
      <c r="H10" s="24">
        <v>7.4999999999999997E-2</v>
      </c>
      <c r="I10" s="8">
        <f>(F10*H10)</f>
        <v>0</v>
      </c>
      <c r="J10" s="33">
        <f>SUM(I10:I13)</f>
        <v>0</v>
      </c>
      <c r="K10" s="1"/>
    </row>
    <row r="11" spans="1:11" x14ac:dyDescent="0.35">
      <c r="A11" s="1"/>
      <c r="B11" s="14" t="s">
        <v>1</v>
      </c>
      <c r="C11" s="27">
        <v>1320.01</v>
      </c>
      <c r="D11" s="22">
        <v>2571.29</v>
      </c>
      <c r="E11" s="21" t="str">
        <f t="shared" ref="E11:E13" si="0">IF($D$7&gt;=D11,"Sim","Não")</f>
        <v>Não</v>
      </c>
      <c r="F11" s="22">
        <f>IF(IF($D$7&gt;=D11,D11-D10,$D$7-D10)&lt;=0,0,IF($D$7&gt;=D11,D11-D10,$D$7-D10))</f>
        <v>0</v>
      </c>
      <c r="G11" s="22" t="str">
        <f>IF(F11=0,"",IF(E11="Sim",CONCATENATE(TEXT(D11,"R$ #.##0,00;-R$ #.##0,00")," - ",TEXT(D10,"R$ #.##0,00;-R$ #.##0,00")," = ",TEXT(F11,"R$ #.##0,00;-R$ #.##0,00")),IF(E11="Não",CONCATENATE(TEXT($D$7,"R$ #.##0,00;-R$ #.##0,00")," - ",TEXT(D10,"R$ #.##0,00;-R$ #.##0,00")," = ",TEXT(F11,"R$ #.##0,00;-R$ #.##0,00")))))</f>
        <v/>
      </c>
      <c r="H11" s="25">
        <v>0.09</v>
      </c>
      <c r="I11" s="6">
        <f>F11*H11</f>
        <v>0</v>
      </c>
      <c r="J11" s="34"/>
      <c r="K11" s="1"/>
    </row>
    <row r="12" spans="1:11" x14ac:dyDescent="0.35">
      <c r="A12" s="1"/>
      <c r="B12" s="14" t="s">
        <v>2</v>
      </c>
      <c r="C12" s="27">
        <v>2571.3000000000002</v>
      </c>
      <c r="D12" s="22">
        <v>3856.94</v>
      </c>
      <c r="E12" s="21" t="str">
        <f t="shared" si="0"/>
        <v>Não</v>
      </c>
      <c r="F12" s="22">
        <f>IF(IF($D$7&gt;=D12,D12-D11,$D$7-D11)&lt;=0,0,IF($D$7&gt;=D12,D12-D11,$D$7-D11))</f>
        <v>0</v>
      </c>
      <c r="G12" s="22" t="str">
        <f t="shared" ref="G12:G13" si="1">IF(F12=0,"",IF(E12="Sim",CONCATENATE(TEXT(D12,"R$ #.##0,00;-R$ #.##0,00")," - ",TEXT(D11,"R$ #.##0,00;-R$ #.##0,00")," = ",TEXT(F12,"R$ #.##0,00;-R$ #.##0,00")),IF(E12="Não",CONCATENATE(TEXT($D$7,"R$ #.##0,00;-R$ #.##0,00")," - ",TEXT(D11,"R$ #.##0,00;-R$ #.##0,00")," = ",TEXT(F12,"R$ #.##0,00;-R$ #.##0,00")))))</f>
        <v/>
      </c>
      <c r="H12" s="25">
        <v>0.12</v>
      </c>
      <c r="I12" s="6">
        <f>F12*H12</f>
        <v>0</v>
      </c>
      <c r="J12" s="34"/>
      <c r="K12" s="1"/>
    </row>
    <row r="13" spans="1:11" x14ac:dyDescent="0.35">
      <c r="A13" s="1"/>
      <c r="B13" s="14" t="s">
        <v>3</v>
      </c>
      <c r="C13" s="27">
        <v>3856.95</v>
      </c>
      <c r="D13" s="22">
        <v>7507.49</v>
      </c>
      <c r="E13" s="21" t="str">
        <f t="shared" si="0"/>
        <v>Não</v>
      </c>
      <c r="F13" s="22">
        <f>IF(IF($D$7&gt;=D13,D13-D12,$D$7-D12)&lt;=0,0,IF($D$7&gt;=D13,D13-D12,$D$7-D12))</f>
        <v>0</v>
      </c>
      <c r="G13" s="22" t="str">
        <f t="shared" si="1"/>
        <v/>
      </c>
      <c r="H13" s="25">
        <v>0.14000000000000001</v>
      </c>
      <c r="I13" s="6">
        <f>F13*H13</f>
        <v>0</v>
      </c>
      <c r="J13" s="34"/>
      <c r="K13" s="1"/>
    </row>
    <row r="14" spans="1:11" ht="10.5" customHeight="1" x14ac:dyDescent="0.35">
      <c r="A14" s="1"/>
      <c r="B14" s="1"/>
      <c r="C14" s="1"/>
      <c r="D14" s="7"/>
      <c r="E14" s="1"/>
      <c r="F14" s="1"/>
      <c r="G14" s="1"/>
      <c r="H14" s="2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</row>
    <row r="17" spans="1:11" x14ac:dyDescent="0.35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</row>
    <row r="19" spans="1:11" x14ac:dyDescent="0.35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</row>
    <row r="20" spans="1:11" ht="33" customHeight="1" x14ac:dyDescent="0.35">
      <c r="A20" s="1"/>
      <c r="B20" s="29" t="s">
        <v>15</v>
      </c>
      <c r="C20" s="30"/>
      <c r="D20" s="30"/>
      <c r="E20" s="30"/>
      <c r="F20" s="30"/>
      <c r="G20" s="30"/>
      <c r="H20" s="30"/>
      <c r="I20" s="30"/>
      <c r="J20" s="30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</row>
    <row r="22" spans="1:11" x14ac:dyDescent="0.35">
      <c r="A22" s="1"/>
      <c r="B22" s="10" t="s">
        <v>6</v>
      </c>
      <c r="C22" s="10" t="s">
        <v>16</v>
      </c>
      <c r="D22" s="1"/>
      <c r="E22" s="1"/>
      <c r="F22" s="1"/>
      <c r="G22" s="1"/>
      <c r="H22" s="2"/>
      <c r="I22" s="1"/>
      <c r="J22" s="1"/>
      <c r="K22" s="1"/>
    </row>
    <row r="23" spans="1:11" ht="23.25" customHeight="1" x14ac:dyDescent="0.35">
      <c r="A23" s="1"/>
      <c r="B23" s="15">
        <v>0.08</v>
      </c>
      <c r="C23" s="11">
        <f>D7*B23</f>
        <v>0</v>
      </c>
      <c r="D23" s="1"/>
      <c r="E23" s="1"/>
      <c r="F23" s="1"/>
      <c r="G23" s="1"/>
      <c r="H23" s="2"/>
      <c r="I23" s="1"/>
      <c r="J23" s="1"/>
      <c r="K23" s="1"/>
    </row>
    <row r="24" spans="1:11" ht="10.5" customHeight="1" x14ac:dyDescent="0.35">
      <c r="A24" s="1"/>
      <c r="B24" s="1"/>
      <c r="C24" s="1"/>
      <c r="D24" s="1"/>
      <c r="E24" s="1"/>
      <c r="F24" s="1"/>
      <c r="G24" s="1"/>
      <c r="H24" s="2"/>
      <c r="I24" s="1"/>
      <c r="J24" s="1"/>
      <c r="K24" s="1"/>
    </row>
  </sheetData>
  <sheetProtection algorithmName="SHA-512" hashValue="XpyWNaNiTTyZCmPlj6KB7pjf2BrVMCCey0CRJsw8ZkY/4eyvhbfh3DyQ2QAZmR9dpyWn8HWg9Mzem7xl2CU5bw==" saltValue="Wuev9Cha08Jev7HtimQYvg==" spinCount="100000" sheet="1" objects="1" scenarios="1"/>
  <mergeCells count="7">
    <mergeCell ref="B20:J20"/>
    <mergeCell ref="B2:J2"/>
    <mergeCell ref="C9:D9"/>
    <mergeCell ref="J10:J13"/>
    <mergeCell ref="B4:J4"/>
    <mergeCell ref="B7:C7"/>
    <mergeCell ref="B6:D6"/>
  </mergeCells>
  <pageMargins left="0.511811024" right="0.511811024" top="0.78740157499999996" bottom="0.78740157499999996" header="0.31496062000000002" footer="0.31496062000000002"/>
  <pageSetup paperSize="9"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INSS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Mendonça de Moraes</dc:creator>
  <cp:lastModifiedBy>1</cp:lastModifiedBy>
  <cp:lastPrinted>2022-05-10T15:02:49Z</cp:lastPrinted>
  <dcterms:created xsi:type="dcterms:W3CDTF">2020-01-02T12:45:27Z</dcterms:created>
  <dcterms:modified xsi:type="dcterms:W3CDTF">2024-01-17T23:14:59Z</dcterms:modified>
</cp:coreProperties>
</file>