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173"/>
  </bookViews>
  <sheets>
    <sheet name="Solicitacao" sheetId="1" r:id="rId1"/>
    <sheet name="Plan2" sheetId="2" state="hidden" r:id="rId2"/>
    <sheet name="Plan3" sheetId="3" state="hidden" r:id="rId3"/>
    <sheet name="Plan4" sheetId="4" state="hidden" r:id="rId4"/>
  </sheets>
  <definedNames>
    <definedName name="_xlnm._FilterDatabase" localSheetId="0">Solicitacao!$A$83:$J$83</definedName>
    <definedName name="Campus">Plan4!$A$2:$A$5</definedName>
    <definedName name="Tipo_de_transp">Plan2!$A$1:$A$5</definedName>
    <definedName name="Tipo_de_transporte">Solicitacao!$E$6</definedName>
    <definedName name="tipo_transp">Plan2!$A$2:$A$4</definedName>
    <definedName name="veic_of">Plan3!$A$2:$A$4</definedName>
    <definedName name="veic_oficial">Plan3!$A$2:$A$4</definedName>
  </definedName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Q37" i="1"/>
  <c r="Q38"/>
  <c r="Q39"/>
  <c r="Q40"/>
  <c r="Q41"/>
  <c r="Q42"/>
  <c r="Q43"/>
  <c r="Q44"/>
  <c r="Q45"/>
  <c r="Q36"/>
  <c r="Q22"/>
  <c r="Q23"/>
  <c r="Q24"/>
  <c r="Q25"/>
  <c r="Q26"/>
  <c r="Q27"/>
  <c r="Q28"/>
  <c r="Q29"/>
  <c r="Q30"/>
  <c r="Q21"/>
  <c r="Q6"/>
  <c r="Q7"/>
  <c r="Q8"/>
  <c r="Q9"/>
  <c r="Q10"/>
  <c r="Q11"/>
  <c r="Q12"/>
  <c r="Q13"/>
  <c r="Q14"/>
  <c r="Q15"/>
  <c r="P7"/>
  <c r="P8"/>
  <c r="P9"/>
  <c r="R9" s="1"/>
  <c r="P10"/>
  <c r="P11"/>
  <c r="P12"/>
  <c r="P13"/>
  <c r="P14"/>
  <c r="P15"/>
  <c r="P6"/>
  <c r="P30"/>
  <c r="O30"/>
  <c r="P29"/>
  <c r="R29" s="1"/>
  <c r="O29"/>
  <c r="P28"/>
  <c r="O28"/>
  <c r="P27"/>
  <c r="O27"/>
  <c r="P26"/>
  <c r="O26"/>
  <c r="P25"/>
  <c r="R25" s="1"/>
  <c r="O25"/>
  <c r="P24"/>
  <c r="O24"/>
  <c r="P23"/>
  <c r="O23"/>
  <c r="O22"/>
  <c r="P22" s="1"/>
  <c r="O21"/>
  <c r="P21" s="1"/>
  <c r="E92"/>
  <c r="E83"/>
  <c r="D83"/>
  <c r="E82"/>
  <c r="D82"/>
  <c r="E81"/>
  <c r="D81"/>
  <c r="E80"/>
  <c r="D80"/>
  <c r="E79"/>
  <c r="D79"/>
  <c r="E78"/>
  <c r="D78"/>
  <c r="G74"/>
  <c r="J59"/>
  <c r="J58"/>
  <c r="J57"/>
  <c r="J56"/>
  <c r="J55"/>
  <c r="J54"/>
  <c r="J53"/>
  <c r="J52"/>
  <c r="J51"/>
  <c r="J50"/>
  <c r="P45"/>
  <c r="O45"/>
  <c r="P44"/>
  <c r="O44"/>
  <c r="P43"/>
  <c r="O43"/>
  <c r="P42"/>
  <c r="O42"/>
  <c r="P41"/>
  <c r="O41"/>
  <c r="P40"/>
  <c r="O40"/>
  <c r="P39"/>
  <c r="O39"/>
  <c r="P38"/>
  <c r="O38"/>
  <c r="P37"/>
  <c r="O37"/>
  <c r="O36"/>
  <c r="P36" s="1"/>
  <c r="O15"/>
  <c r="R14"/>
  <c r="O14"/>
  <c r="O13"/>
  <c r="O12"/>
  <c r="O11"/>
  <c r="O10"/>
  <c r="O9"/>
  <c r="O8"/>
  <c r="O7"/>
  <c r="R7" s="1"/>
  <c r="O6"/>
  <c r="R13" l="1"/>
  <c r="R12"/>
  <c r="R10"/>
  <c r="R8"/>
  <c r="R15"/>
  <c r="R11"/>
  <c r="R36"/>
  <c r="R6"/>
  <c r="R26"/>
  <c r="R30"/>
  <c r="R41"/>
  <c r="R45"/>
  <c r="R22"/>
  <c r="R23"/>
  <c r="R27"/>
  <c r="R37"/>
  <c r="R24"/>
  <c r="R28"/>
  <c r="R39"/>
  <c r="J60"/>
  <c r="R40"/>
  <c r="R44"/>
  <c r="R38"/>
  <c r="R42"/>
  <c r="R43"/>
  <c r="E84"/>
  <c r="R21"/>
  <c r="R16" l="1"/>
  <c r="R31"/>
  <c r="R46"/>
  <c r="G94" l="1"/>
</calcChain>
</file>

<file path=xl/comments1.xml><?xml version="1.0" encoding="utf-8"?>
<comments xmlns="http://schemas.openxmlformats.org/spreadsheetml/2006/main">
  <authors>
    <author/>
  </authors>
  <commentList>
    <comment ref="E88" authorId="0">
      <text>
        <r>
          <rPr>
            <i/>
            <sz val="11"/>
            <rFont val="Tahoma"/>
            <family val="2"/>
            <charset val="1"/>
          </rPr>
          <t>Os valores devem ser consultados previamente no Setor de Gráfica (segra@ufsj.edu.br)</t>
        </r>
      </text>
    </comment>
  </commentList>
</comments>
</file>

<file path=xl/sharedStrings.xml><?xml version="1.0" encoding="utf-8"?>
<sst xmlns="http://schemas.openxmlformats.org/spreadsheetml/2006/main" count="165" uniqueCount="82">
  <si>
    <t>SOLICITAÇÃO DE RECURSOS EVENTOS</t>
  </si>
  <si>
    <t>Diárias para servidor público federal</t>
  </si>
  <si>
    <t>Dados do servidor público federal</t>
  </si>
  <si>
    <t>Transporte</t>
  </si>
  <si>
    <t>Dados da viagem de ida</t>
  </si>
  <si>
    <t>Dados da viagem de volta</t>
  </si>
  <si>
    <t>Nome completo</t>
  </si>
  <si>
    <t>Tarefa</t>
  </si>
  <si>
    <t>Data da tarefa</t>
  </si>
  <si>
    <t>Tipo de transporte</t>
  </si>
  <si>
    <t>Tipo de veículo oficial, se for o caso</t>
  </si>
  <si>
    <t>Cidade de origem</t>
  </si>
  <si>
    <t>Cidade de destino</t>
  </si>
  <si>
    <t>Distância em Km</t>
  </si>
  <si>
    <t>Data da viagem de ida (DD/M)</t>
  </si>
  <si>
    <t>Data da viagem de volta (DD/M)</t>
  </si>
  <si>
    <t>Número de diárias</t>
  </si>
  <si>
    <t>Valor da(s) diária(s)</t>
  </si>
  <si>
    <t>Total por pessoa</t>
  </si>
  <si>
    <t>John Snow</t>
  </si>
  <si>
    <t>veículo oficial</t>
  </si>
  <si>
    <t>van</t>
  </si>
  <si>
    <t>Belo Horizonte</t>
  </si>
  <si>
    <t>São João del-Rei</t>
  </si>
  <si>
    <t>Homer Simpson</t>
  </si>
  <si>
    <t>terrestre</t>
  </si>
  <si>
    <t>Lavras</t>
  </si>
  <si>
    <t xml:space="preserve">Total do valor solicitado para diárias e transporte ofiicial do servidor público federal         </t>
  </si>
  <si>
    <t>Diárias para colaborador eventual</t>
  </si>
  <si>
    <t>Dados do colaborador eventual</t>
  </si>
  <si>
    <t>Steve Rodgers</t>
  </si>
  <si>
    <t xml:space="preserve">Total do valor solicitado para diárias e transporte ofiicial do colaborador eventual         </t>
  </si>
  <si>
    <t>Passagens aéreas nacionais</t>
  </si>
  <si>
    <t>Nome completo do passageiro</t>
  </si>
  <si>
    <t>Cidade de Origem (aeroporto)</t>
  </si>
  <si>
    <t>Cidade de Destino (aeroporto)</t>
  </si>
  <si>
    <t>Data da viagem de ida</t>
  </si>
  <si>
    <t>Data da viagem de volta</t>
  </si>
  <si>
    <t>Cotação 1</t>
  </si>
  <si>
    <t>Cotação 2</t>
  </si>
  <si>
    <t>Cotação 3</t>
  </si>
  <si>
    <t>Preço Médio</t>
  </si>
  <si>
    <t xml:space="preserve">Total do valor solicitado para passagens aéreas nacionais               </t>
  </si>
  <si>
    <t>Passagens terrestres nacionais</t>
  </si>
  <si>
    <t>Cidade de Origem</t>
  </si>
  <si>
    <t>Cidade de Destino</t>
  </si>
  <si>
    <t>Preço da passagem terrestre</t>
  </si>
  <si>
    <t>Aquisição de banner por registro de preço</t>
  </si>
  <si>
    <t>Tamanho do banner (m2)</t>
  </si>
  <si>
    <t>Campus</t>
  </si>
  <si>
    <t>Valor (R$ / m2)</t>
  </si>
  <si>
    <t>Valor do banner</t>
  </si>
  <si>
    <t>Total do valor solicitado para banner</t>
  </si>
  <si>
    <t>Uso da gráfica da UFSJ</t>
  </si>
  <si>
    <t>Material</t>
  </si>
  <si>
    <t>Tamanho</t>
  </si>
  <si>
    <t>Quantidade</t>
  </si>
  <si>
    <t>Valor</t>
  </si>
  <si>
    <t>Cartaz</t>
  </si>
  <si>
    <t>Folder</t>
  </si>
  <si>
    <t>Pastas</t>
  </si>
  <si>
    <t>Certificados</t>
  </si>
  <si>
    <t>Total do valor solicitado para material da gráfica da UFSJ</t>
  </si>
  <si>
    <t>TOTAL DOS VALORES SOLICITADOS</t>
  </si>
  <si>
    <t>Tipo de transporte (tipo_transp)</t>
  </si>
  <si>
    <t>aéreo</t>
  </si>
  <si>
    <t>veículos oficiais (veic_of)</t>
  </si>
  <si>
    <t>carro de passeio</t>
  </si>
  <si>
    <t>ônibus/micro-ônibus/caminhão</t>
  </si>
  <si>
    <t>CSA/CDB/CTAN</t>
  </si>
  <si>
    <t>CAP</t>
  </si>
  <si>
    <t>CSL</t>
  </si>
  <si>
    <t>CCO</t>
  </si>
  <si>
    <t>Leia Organa</t>
  </si>
  <si>
    <t>Tony Stark</t>
  </si>
  <si>
    <t>Shonda Rhimes</t>
  </si>
  <si>
    <t>nenhum dos anteriores</t>
  </si>
  <si>
    <t>Diárias para servidor público não federal</t>
  </si>
  <si>
    <t>Custo do transporte (caso seja em carro oficial)</t>
  </si>
  <si>
    <t xml:space="preserve">Total do valor solicitado para diárias e transporte ofiicial do servidor público não federal         </t>
  </si>
  <si>
    <t>José de Alencar</t>
  </si>
  <si>
    <t>Juiz de Fora</t>
  </si>
</sst>
</file>

<file path=xl/styles.xml><?xml version="1.0" encoding="utf-8"?>
<styleSheet xmlns="http://schemas.openxmlformats.org/spreadsheetml/2006/main">
  <numFmts count="6">
    <numFmt numFmtId="164" formatCode="d/m/yyyy"/>
    <numFmt numFmtId="165" formatCode="d/m;@"/>
    <numFmt numFmtId="166" formatCode="[$R$-416]\ #,##0.00;[Red]\-[$R$-416]\ #,##0.00"/>
    <numFmt numFmtId="167" formatCode="&quot;R$ &quot;#,##0.00"/>
    <numFmt numFmtId="168" formatCode="&quot; R$ &quot;* #,##0.00\ ;&quot;-R$ &quot;* #,##0.00\ ;&quot; R$ &quot;* \-#\ ;@\ "/>
    <numFmt numFmtId="169" formatCode="_-[$R$-416]\ * #,##0.00_-;\-[$R$-416]\ * #,##0.00_-;_-[$R$-416]\ * \-??_-;_-@_-"/>
  </numFmts>
  <fonts count="21">
    <font>
      <sz val="11"/>
      <color rgb="FF000000"/>
      <name val="Calibri"/>
      <family val="2"/>
      <charset val="1"/>
    </font>
    <font>
      <b/>
      <sz val="26"/>
      <color rgb="FF000000"/>
      <name val="Arial"/>
      <family val="2"/>
      <charset val="1"/>
    </font>
    <font>
      <sz val="26"/>
      <color rgb="FF000000"/>
      <name val="Calibri"/>
      <family val="2"/>
      <charset val="1"/>
    </font>
    <font>
      <b/>
      <sz val="10"/>
      <color rgb="FF000000"/>
      <name val="Arial"/>
      <family val="2"/>
      <charset val="1"/>
    </font>
    <font>
      <b/>
      <sz val="11"/>
      <color rgb="FF000000"/>
      <name val="Calibri"/>
      <family val="2"/>
      <charset val="1"/>
    </font>
    <font>
      <b/>
      <sz val="12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10"/>
      <name val="Arial"/>
      <family val="2"/>
      <charset val="1"/>
    </font>
    <font>
      <sz val="12"/>
      <name val="Arial"/>
      <family val="2"/>
      <charset val="1"/>
    </font>
    <font>
      <b/>
      <sz val="16"/>
      <name val="Arial"/>
      <family val="2"/>
      <charset val="1"/>
    </font>
    <font>
      <b/>
      <i/>
      <sz val="10"/>
      <color rgb="FF000000"/>
      <name val="Arial"/>
      <family val="2"/>
      <charset val="1"/>
    </font>
    <font>
      <b/>
      <sz val="10"/>
      <name val="Arial"/>
      <family val="2"/>
      <charset val="1"/>
    </font>
    <font>
      <sz val="14"/>
      <name val="Arial"/>
      <family val="2"/>
      <charset val="1"/>
    </font>
    <font>
      <sz val="14"/>
      <color rgb="FF000000"/>
      <name val="Calibri"/>
      <family val="2"/>
      <charset val="1"/>
    </font>
    <font>
      <sz val="14"/>
      <color rgb="FF000000"/>
      <name val="Arial"/>
      <family val="2"/>
      <charset val="1"/>
    </font>
    <font>
      <b/>
      <sz val="14"/>
      <color rgb="FF000000"/>
      <name val="Arial"/>
      <family val="2"/>
      <charset val="1"/>
    </font>
    <font>
      <b/>
      <sz val="10"/>
      <color rgb="FF0430BC"/>
      <name val="Arial"/>
      <family val="2"/>
      <charset val="1"/>
    </font>
    <font>
      <b/>
      <sz val="20"/>
      <color rgb="FFC00000"/>
      <name val="Arial"/>
      <family val="2"/>
      <charset val="1"/>
    </font>
    <font>
      <i/>
      <sz val="11"/>
      <name val="Tahoma"/>
      <family val="2"/>
      <charset val="1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66CCFF"/>
        <bgColor rgb="FF33CCCC"/>
      </patternFill>
    </fill>
    <fill>
      <patternFill patternType="solid">
        <fgColor rgb="FFDCE6F2"/>
        <bgColor rgb="FFDBEEF4"/>
      </patternFill>
    </fill>
    <fill>
      <patternFill patternType="solid">
        <fgColor rgb="FFEBF1DE"/>
        <bgColor rgb="FFF2F2F2"/>
      </patternFill>
    </fill>
    <fill>
      <patternFill patternType="solid">
        <fgColor rgb="FFFDEADA"/>
        <bgColor rgb="FFEBF1DE"/>
      </patternFill>
    </fill>
    <fill>
      <patternFill patternType="solid">
        <fgColor rgb="FFDBEEF4"/>
        <bgColor rgb="FFDCE6F2"/>
      </patternFill>
    </fill>
    <fill>
      <patternFill patternType="solid">
        <fgColor rgb="FFE6E0EC"/>
        <bgColor rgb="FFDCE6F2"/>
      </patternFill>
    </fill>
    <fill>
      <patternFill patternType="solid">
        <fgColor rgb="FFDDD9C3"/>
        <bgColor rgb="FFCCCCCC"/>
      </patternFill>
    </fill>
    <fill>
      <patternFill patternType="solid">
        <fgColor rgb="FFF2F2F2"/>
        <bgColor rgb="FFEBF1DE"/>
      </patternFill>
    </fill>
    <fill>
      <patternFill patternType="solid">
        <fgColor rgb="FFCCCCCC"/>
        <bgColor rgb="FFDDD9C3"/>
      </patternFill>
    </fill>
    <fill>
      <patternFill patternType="solid">
        <fgColor rgb="FFC6D9F1"/>
        <bgColor rgb="FFDCE6F2"/>
      </patternFill>
    </fill>
    <fill>
      <patternFill patternType="solid">
        <fgColor rgb="FF00B050"/>
        <bgColor rgb="FF008080"/>
      </patternFill>
    </fill>
    <fill>
      <patternFill patternType="solid">
        <fgColor rgb="FFFF66FF"/>
        <bgColor rgb="FFFF9933"/>
      </patternFill>
    </fill>
    <fill>
      <patternFill patternType="solid">
        <fgColor rgb="FFFAC090"/>
        <bgColor rgb="FFC4BD97"/>
      </patternFill>
    </fill>
    <fill>
      <patternFill patternType="solid">
        <fgColor rgb="FFFF9933"/>
        <bgColor rgb="FFFFCC00"/>
      </patternFill>
    </fill>
    <fill>
      <patternFill patternType="solid">
        <fgColor rgb="FFFFFFCC"/>
        <bgColor rgb="FFEBF1DE"/>
      </patternFill>
    </fill>
    <fill>
      <patternFill patternType="solid">
        <fgColor rgb="FFFFCC00"/>
        <bgColor rgb="FFFFFF00"/>
      </patternFill>
    </fill>
    <fill>
      <patternFill patternType="solid">
        <fgColor rgb="FFF2DCDB"/>
        <bgColor rgb="FFE6E0EC"/>
      </patternFill>
    </fill>
    <fill>
      <patternFill patternType="solid">
        <fgColor rgb="FFC4BD97"/>
        <bgColor rgb="FFCCCCCC"/>
      </patternFill>
    </fill>
    <fill>
      <patternFill patternType="solid">
        <fgColor rgb="FFFF8F75"/>
        <bgColor rgb="FF33CCCC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8" fontId="19" fillId="0" borderId="0" applyBorder="0" applyProtection="0"/>
  </cellStyleXfs>
  <cellXfs count="9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left" vertical="center"/>
    </xf>
    <xf numFmtId="0" fontId="3" fillId="8" borderId="1" xfId="0" applyFont="1" applyFill="1" applyBorder="1" applyAlignment="1">
      <alignment horizontal="left" vertical="center"/>
    </xf>
    <xf numFmtId="0" fontId="5" fillId="9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0" fontId="5" fillId="9" borderId="1" xfId="0" applyFont="1" applyFill="1" applyBorder="1" applyAlignment="1">
      <alignment horizontal="left" vertical="center" wrapText="1"/>
    </xf>
    <xf numFmtId="0" fontId="6" fillId="10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left" vertical="center"/>
    </xf>
    <xf numFmtId="164" fontId="7" fillId="5" borderId="1" xfId="0" applyNumberFormat="1" applyFont="1" applyFill="1" applyBorder="1" applyAlignment="1">
      <alignment horizontal="left" vertical="center"/>
    </xf>
    <xf numFmtId="165" fontId="7" fillId="5" borderId="1" xfId="0" applyNumberFormat="1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left" vertical="center" wrapText="1"/>
    </xf>
    <xf numFmtId="165" fontId="7" fillId="6" borderId="1" xfId="0" applyNumberFormat="1" applyFont="1" applyFill="1" applyBorder="1" applyAlignment="1">
      <alignment horizontal="left" vertical="center" wrapText="1"/>
    </xf>
    <xf numFmtId="0" fontId="7" fillId="7" borderId="1" xfId="0" applyFont="1" applyFill="1" applyBorder="1" applyAlignment="1">
      <alignment horizontal="left" vertical="center" wrapText="1"/>
    </xf>
    <xf numFmtId="166" fontId="7" fillId="7" borderId="1" xfId="0" applyNumberFormat="1" applyFont="1" applyFill="1" applyBorder="1" applyAlignment="1">
      <alignment horizontal="left" vertical="center" wrapText="1"/>
    </xf>
    <xf numFmtId="167" fontId="7" fillId="8" borderId="1" xfId="0" applyNumberFormat="1" applyFont="1" applyFill="1" applyBorder="1" applyAlignment="1">
      <alignment horizontal="left" vertical="center" wrapText="1"/>
    </xf>
    <xf numFmtId="167" fontId="8" fillId="9" borderId="1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167" fontId="9" fillId="11" borderId="1" xfId="0" applyNumberFormat="1" applyFont="1" applyFill="1" applyBorder="1" applyAlignment="1">
      <alignment horizontal="right" vertical="center" wrapText="1"/>
    </xf>
    <xf numFmtId="0" fontId="3" fillId="12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0" borderId="0" xfId="0" applyFont="1"/>
    <xf numFmtId="0" fontId="11" fillId="0" borderId="0" xfId="0" applyFont="1"/>
    <xf numFmtId="0" fontId="11" fillId="9" borderId="3" xfId="0" applyFont="1" applyFill="1" applyBorder="1" applyAlignment="1">
      <alignment vertical="center"/>
    </xf>
    <xf numFmtId="0" fontId="11" fillId="9" borderId="1" xfId="0" applyFont="1" applyFill="1" applyBorder="1" applyAlignment="1">
      <alignment horizontal="center" vertical="center"/>
    </xf>
    <xf numFmtId="0" fontId="11" fillId="9" borderId="3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169" fontId="0" fillId="9" borderId="1" xfId="1" applyNumberFormat="1" applyFont="1" applyFill="1" applyBorder="1" applyProtection="1"/>
    <xf numFmtId="168" fontId="7" fillId="9" borderId="1" xfId="1" applyFont="1" applyFill="1" applyBorder="1" applyAlignment="1" applyProtection="1">
      <alignment horizontal="center" vertical="center"/>
    </xf>
    <xf numFmtId="168" fontId="12" fillId="9" borderId="1" xfId="1" applyFont="1" applyFill="1" applyBorder="1" applyAlignment="1" applyProtection="1">
      <alignment horizontal="center" vertical="center"/>
    </xf>
    <xf numFmtId="0" fontId="13" fillId="0" borderId="0" xfId="0" applyFont="1" applyBorder="1" applyAlignment="1">
      <alignment horizontal="left"/>
    </xf>
    <xf numFmtId="0" fontId="14" fillId="0" borderId="0" xfId="0" applyFont="1" applyBorder="1" applyAlignment="1">
      <alignment vertical="center"/>
    </xf>
    <xf numFmtId="0" fontId="11" fillId="14" borderId="2" xfId="0" applyFont="1" applyFill="1" applyBorder="1" applyAlignment="1"/>
    <xf numFmtId="0" fontId="4" fillId="15" borderId="4" xfId="0" applyFont="1" applyFill="1" applyBorder="1" applyAlignment="1"/>
    <xf numFmtId="0" fontId="4" fillId="15" borderId="2" xfId="0" applyFont="1" applyFill="1" applyBorder="1" applyAlignment="1"/>
    <xf numFmtId="0" fontId="0" fillId="0" borderId="0" xfId="0" applyFont="1"/>
    <xf numFmtId="0" fontId="4" fillId="16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16" borderId="1" xfId="0" applyFont="1" applyFill="1" applyBorder="1"/>
    <xf numFmtId="168" fontId="0" fillId="16" borderId="1" xfId="1" applyFont="1" applyFill="1" applyBorder="1" applyProtection="1"/>
    <xf numFmtId="168" fontId="3" fillId="0" borderId="0" xfId="0" applyNumberFormat="1" applyFont="1" applyBorder="1"/>
    <xf numFmtId="168" fontId="13" fillId="16" borderId="1" xfId="0" applyNumberFormat="1" applyFont="1" applyFill="1" applyBorder="1" applyAlignment="1"/>
    <xf numFmtId="0" fontId="13" fillId="0" borderId="0" xfId="0" applyFont="1"/>
    <xf numFmtId="168" fontId="15" fillId="0" borderId="0" xfId="0" applyNumberFormat="1" applyFont="1" applyBorder="1"/>
    <xf numFmtId="0" fontId="3" fillId="17" borderId="4" xfId="0" applyFont="1" applyFill="1" applyBorder="1" applyAlignment="1"/>
    <xf numFmtId="0" fontId="3" fillId="17" borderId="2" xfId="0" applyFont="1" applyFill="1" applyBorder="1" applyAlignment="1"/>
    <xf numFmtId="0" fontId="3" fillId="17" borderId="5" xfId="0" applyFont="1" applyFill="1" applyBorder="1" applyAlignment="1"/>
    <xf numFmtId="0" fontId="3" fillId="18" borderId="1" xfId="0" applyFont="1" applyFill="1" applyBorder="1" applyAlignment="1">
      <alignment horizontal="center" vertical="center"/>
    </xf>
    <xf numFmtId="0" fontId="6" fillId="18" borderId="1" xfId="0" applyFont="1" applyFill="1" applyBorder="1" applyAlignment="1">
      <alignment horizontal="center"/>
    </xf>
    <xf numFmtId="0" fontId="16" fillId="18" borderId="1" xfId="0" applyFont="1" applyFill="1" applyBorder="1" applyAlignment="1">
      <alignment horizontal="center" vertical="center"/>
    </xf>
    <xf numFmtId="168" fontId="0" fillId="18" borderId="1" xfId="1" applyFont="1" applyFill="1" applyBorder="1" applyProtection="1"/>
    <xf numFmtId="0" fontId="3" fillId="18" borderId="1" xfId="0" applyFont="1" applyFill="1" applyBorder="1" applyAlignment="1">
      <alignment horizontal="center"/>
    </xf>
    <xf numFmtId="0" fontId="6" fillId="18" borderId="1" xfId="0" applyFont="1" applyFill="1" applyBorder="1" applyAlignment="1">
      <alignment horizontal="center" vertical="center"/>
    </xf>
    <xf numFmtId="168" fontId="13" fillId="18" borderId="1" xfId="1" applyFont="1" applyFill="1" applyBorder="1" applyProtection="1"/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/>
    <xf numFmtId="0" fontId="3" fillId="20" borderId="1" xfId="0" applyFont="1" applyFill="1" applyBorder="1" applyAlignment="1">
      <alignment horizontal="left" vertical="center"/>
    </xf>
    <xf numFmtId="0" fontId="11" fillId="9" borderId="3" xfId="0" applyFont="1" applyFill="1" applyBorder="1" applyAlignment="1">
      <alignment horizontal="left" vertical="center" wrapText="1"/>
    </xf>
    <xf numFmtId="0" fontId="11" fillId="13" borderId="2" xfId="0" applyFont="1" applyFill="1" applyBorder="1" applyAlignment="1">
      <alignment horizontal="left" wrapText="1"/>
    </xf>
    <xf numFmtId="0" fontId="11" fillId="9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13" fillId="16" borderId="1" xfId="0" applyFont="1" applyFill="1" applyBorder="1" applyAlignment="1">
      <alignment horizontal="center"/>
    </xf>
    <xf numFmtId="0" fontId="13" fillId="18" borderId="1" xfId="0" applyFont="1" applyFill="1" applyBorder="1" applyAlignment="1">
      <alignment horizontal="center"/>
    </xf>
    <xf numFmtId="0" fontId="17" fillId="19" borderId="1" xfId="0" applyFont="1" applyFill="1" applyBorder="1" applyAlignment="1">
      <alignment horizontal="center"/>
    </xf>
    <xf numFmtId="167" fontId="17" fillId="19" borderId="1" xfId="0" applyNumberFormat="1" applyFont="1" applyFill="1" applyBorder="1" applyAlignment="1">
      <alignment horizontal="center"/>
    </xf>
    <xf numFmtId="0" fontId="3" fillId="20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left" vertical="center"/>
    </xf>
    <xf numFmtId="167" fontId="9" fillId="11" borderId="1" xfId="0" applyNumberFormat="1" applyFont="1" applyFill="1" applyBorder="1" applyAlignment="1">
      <alignment horizontal="right" vertical="center" wrapText="1"/>
    </xf>
    <xf numFmtId="0" fontId="11" fillId="13" borderId="1" xfId="0" applyFont="1" applyFill="1" applyBorder="1" applyAlignment="1">
      <alignment horizontal="left"/>
    </xf>
    <xf numFmtId="0" fontId="12" fillId="9" borderId="1" xfId="0" applyFont="1" applyFill="1" applyBorder="1" applyAlignment="1">
      <alignment horizontal="right" vertical="center"/>
    </xf>
    <xf numFmtId="0" fontId="11" fillId="14" borderId="1" xfId="0" applyFont="1" applyFill="1" applyBorder="1" applyAlignment="1">
      <alignment horizontal="left"/>
    </xf>
    <xf numFmtId="0" fontId="3" fillId="12" borderId="1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2F2F2"/>
      <rgbColor rgb="FFC0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E6E0EC"/>
      <rgbColor rgb="FF993366"/>
      <rgbColor rgb="FFFFFFCC"/>
      <rgbColor rgb="FFDBEEF4"/>
      <rgbColor rgb="FF660066"/>
      <rgbColor rgb="FFF2DCDB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CE6F2"/>
      <rgbColor rgb="FFEBF1DE"/>
      <rgbColor rgb="FFFDEADA"/>
      <rgbColor rgb="FF66CCFF"/>
      <rgbColor rgb="FFFF66FF"/>
      <rgbColor rgb="FFDDD9C3"/>
      <rgbColor rgb="FFFAC090"/>
      <rgbColor rgb="FF3366FF"/>
      <rgbColor rgb="FF33CCCC"/>
      <rgbColor rgb="FF99CC00"/>
      <rgbColor rgb="FFFFCC00"/>
      <rgbColor rgb="FFFF9933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0430BC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8F75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4"/>
  <sheetViews>
    <sheetView tabSelected="1" workbookViewId="0">
      <selection activeCell="A2" sqref="A2"/>
    </sheetView>
  </sheetViews>
  <sheetFormatPr defaultRowHeight="15"/>
  <cols>
    <col min="1" max="1" width="4.28515625" style="1"/>
    <col min="2" max="2" width="18.7109375" customWidth="1"/>
    <col min="3" max="3" width="12.85546875" customWidth="1"/>
    <col min="4" max="4" width="14.42578125" customWidth="1"/>
    <col min="5" max="5" width="23.28515625" customWidth="1"/>
    <col min="6" max="6" width="19.7109375" customWidth="1"/>
    <col min="7" max="7" width="27.28515625"/>
    <col min="8" max="8" width="17.28515625"/>
    <col min="9" max="9" width="16.42578125" bestFit="1" customWidth="1"/>
    <col min="10" max="10" width="19.42578125"/>
    <col min="11" max="11" width="17.5703125" bestFit="1" customWidth="1"/>
    <col min="12" max="12" width="17.7109375" bestFit="1" customWidth="1"/>
    <col min="13" max="13" width="16.42578125" bestFit="1" customWidth="1"/>
    <col min="14" max="14" width="18.42578125"/>
    <col min="15" max="15" width="18" bestFit="1" customWidth="1"/>
    <col min="16" max="16" width="17.7109375"/>
    <col min="17" max="17" width="18.5703125"/>
    <col min="18" max="18" width="19.85546875" bestFit="1" customWidth="1"/>
    <col min="19" max="19" width="18.140625"/>
    <col min="20" max="20" width="10"/>
    <col min="21" max="21" width="11"/>
  </cols>
  <sheetData>
    <row r="1" spans="1:21" s="2" customFormat="1" ht="33.75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</row>
    <row r="2" spans="1:21" s="71" customFormat="1" ht="12.75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</row>
    <row r="3" spans="1:21" s="4" customFormat="1">
      <c r="A3" s="93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</row>
    <row r="4" spans="1:21" ht="15.75" customHeight="1">
      <c r="A4" s="3"/>
      <c r="B4" s="82" t="s">
        <v>2</v>
      </c>
      <c r="C4" s="82"/>
      <c r="D4" s="82"/>
      <c r="E4" s="83" t="s">
        <v>3</v>
      </c>
      <c r="F4" s="83"/>
      <c r="G4" s="84" t="s">
        <v>4</v>
      </c>
      <c r="H4" s="84"/>
      <c r="I4" s="84"/>
      <c r="J4" s="84"/>
      <c r="K4" s="85" t="s">
        <v>5</v>
      </c>
      <c r="L4" s="85"/>
      <c r="M4" s="85"/>
      <c r="N4" s="85"/>
      <c r="O4" s="6"/>
      <c r="P4" s="6"/>
      <c r="Q4" s="7"/>
      <c r="R4" s="8"/>
    </row>
    <row r="5" spans="1:21" ht="32.25" customHeight="1">
      <c r="A5" s="3"/>
      <c r="B5" s="5" t="s">
        <v>6</v>
      </c>
      <c r="C5" s="5" t="s">
        <v>7</v>
      </c>
      <c r="D5" s="9" t="s">
        <v>8</v>
      </c>
      <c r="E5" s="10" t="s">
        <v>9</v>
      </c>
      <c r="F5" s="10" t="s">
        <v>10</v>
      </c>
      <c r="G5" s="11" t="s">
        <v>11</v>
      </c>
      <c r="H5" s="11" t="s">
        <v>12</v>
      </c>
      <c r="I5" s="11" t="s">
        <v>13</v>
      </c>
      <c r="J5" s="11" t="s">
        <v>14</v>
      </c>
      <c r="K5" s="12" t="s">
        <v>11</v>
      </c>
      <c r="L5" s="12" t="s">
        <v>12</v>
      </c>
      <c r="M5" s="12" t="s">
        <v>13</v>
      </c>
      <c r="N5" s="12" t="s">
        <v>15</v>
      </c>
      <c r="O5" s="13" t="s">
        <v>16</v>
      </c>
      <c r="P5" s="13" t="s">
        <v>17</v>
      </c>
      <c r="Q5" s="14" t="s">
        <v>78</v>
      </c>
      <c r="R5" s="15" t="s">
        <v>18</v>
      </c>
    </row>
    <row r="6" spans="1:21" s="28" customFormat="1">
      <c r="A6" s="16">
        <v>1</v>
      </c>
      <c r="B6" s="17" t="s">
        <v>19</v>
      </c>
      <c r="C6" s="17"/>
      <c r="D6" s="17"/>
      <c r="E6" s="18" t="s">
        <v>20</v>
      </c>
      <c r="F6" s="18" t="s">
        <v>67</v>
      </c>
      <c r="G6" s="19" t="s">
        <v>22</v>
      </c>
      <c r="H6" s="20" t="s">
        <v>23</v>
      </c>
      <c r="I6" s="19">
        <v>188</v>
      </c>
      <c r="J6" s="21">
        <v>42878</v>
      </c>
      <c r="K6" s="22" t="s">
        <v>23</v>
      </c>
      <c r="L6" s="22" t="s">
        <v>22</v>
      </c>
      <c r="M6" s="22">
        <v>188</v>
      </c>
      <c r="N6" s="23">
        <v>42880</v>
      </c>
      <c r="O6" s="24">
        <f t="shared" ref="O6:O15" si="0">N6-J6+0.5</f>
        <v>2.5</v>
      </c>
      <c r="P6" s="25">
        <f>IF(B6="",0,IF(E6="veículo oficial",(O6*177),IF(E6="nenhum dos anteriores",(O6*177),((O6*177)+95))))</f>
        <v>442.5</v>
      </c>
      <c r="Q6" s="26">
        <f>IF(F6="carro de passeio",(((I6*2)+(M6*2))*1.91),IF(F6="van",(((I6*2)+(M6*2))*2.16),IF(F6="ônibus/micro-ônibus/caminhão",(((I6*2)+(M6*2))*4.16),0)))</f>
        <v>1436.32</v>
      </c>
      <c r="R6" s="27">
        <f t="shared" ref="R6:R15" si="1">SUM(P6:Q6)</f>
        <v>1878.82</v>
      </c>
    </row>
    <row r="7" spans="1:21">
      <c r="A7" s="16">
        <v>2</v>
      </c>
      <c r="B7" s="17" t="s">
        <v>73</v>
      </c>
      <c r="C7" s="17"/>
      <c r="D7" s="17"/>
      <c r="E7" s="18" t="s">
        <v>25</v>
      </c>
      <c r="F7" s="18"/>
      <c r="G7" s="19" t="s">
        <v>26</v>
      </c>
      <c r="H7" s="19" t="s">
        <v>23</v>
      </c>
      <c r="I7" s="19">
        <v>92.8</v>
      </c>
      <c r="J7" s="21">
        <v>42880</v>
      </c>
      <c r="K7" s="22" t="s">
        <v>23</v>
      </c>
      <c r="L7" s="22" t="s">
        <v>26</v>
      </c>
      <c r="M7" s="22">
        <v>92.8</v>
      </c>
      <c r="N7" s="23">
        <v>42880</v>
      </c>
      <c r="O7" s="24">
        <f t="shared" si="0"/>
        <v>0.5</v>
      </c>
      <c r="P7" s="25">
        <f t="shared" ref="P7:P15" si="2">IF(B7="",0,IF(E7="veículo oficial",(O7*177),IF(E7="nenhum dos anteriores",(O7*177),((O7*177)+95))))</f>
        <v>183.5</v>
      </c>
      <c r="Q7" s="26">
        <f t="shared" ref="Q7:Q15" si="3">IF(F7="carro de passeio",(((I7*2)+(M7*2))*1.91),IF(F7="van",(((I7*2)+(M7*2))*2.16),IF(F7="ônibus/micro-ônibus/caminhão",(((I7*2)+(M7*2))*4.16),0)))</f>
        <v>0</v>
      </c>
      <c r="R7" s="27">
        <f t="shared" si="1"/>
        <v>183.5</v>
      </c>
    </row>
    <row r="8" spans="1:21">
      <c r="A8" s="16">
        <v>3</v>
      </c>
      <c r="B8" s="17" t="s">
        <v>80</v>
      </c>
      <c r="C8" s="17"/>
      <c r="D8" s="17"/>
      <c r="E8" s="18" t="s">
        <v>76</v>
      </c>
      <c r="F8" s="18"/>
      <c r="G8" s="19" t="s">
        <v>81</v>
      </c>
      <c r="H8" s="19" t="s">
        <v>23</v>
      </c>
      <c r="I8" s="19">
        <v>170</v>
      </c>
      <c r="J8" s="21">
        <v>42916</v>
      </c>
      <c r="K8" s="22" t="s">
        <v>23</v>
      </c>
      <c r="L8" s="22" t="s">
        <v>81</v>
      </c>
      <c r="M8" s="22">
        <v>170</v>
      </c>
      <c r="N8" s="23">
        <v>42917</v>
      </c>
      <c r="O8" s="24">
        <f t="shared" si="0"/>
        <v>1.5</v>
      </c>
      <c r="P8" s="25">
        <f t="shared" si="2"/>
        <v>265.5</v>
      </c>
      <c r="Q8" s="26">
        <f t="shared" si="3"/>
        <v>0</v>
      </c>
      <c r="R8" s="27">
        <f t="shared" si="1"/>
        <v>265.5</v>
      </c>
    </row>
    <row r="9" spans="1:21">
      <c r="A9" s="16">
        <v>4</v>
      </c>
      <c r="B9" s="17"/>
      <c r="C9" s="17"/>
      <c r="D9" s="17"/>
      <c r="E9" s="18"/>
      <c r="F9" s="18"/>
      <c r="G9" s="19"/>
      <c r="H9" s="19"/>
      <c r="I9" s="19"/>
      <c r="J9" s="21"/>
      <c r="K9" s="22"/>
      <c r="L9" s="22"/>
      <c r="M9" s="22"/>
      <c r="N9" s="23"/>
      <c r="O9" s="24">
        <f t="shared" si="0"/>
        <v>0.5</v>
      </c>
      <c r="P9" s="25">
        <f t="shared" si="2"/>
        <v>0</v>
      </c>
      <c r="Q9" s="26">
        <f t="shared" si="3"/>
        <v>0</v>
      </c>
      <c r="R9" s="27">
        <f t="shared" si="1"/>
        <v>0</v>
      </c>
    </row>
    <row r="10" spans="1:21">
      <c r="A10" s="16">
        <v>5</v>
      </c>
      <c r="B10" s="17"/>
      <c r="C10" s="17"/>
      <c r="D10" s="17"/>
      <c r="E10" s="18"/>
      <c r="F10" s="18"/>
      <c r="G10" s="19"/>
      <c r="H10" s="19"/>
      <c r="I10" s="19"/>
      <c r="J10" s="21"/>
      <c r="K10" s="22"/>
      <c r="L10" s="22"/>
      <c r="M10" s="22"/>
      <c r="N10" s="23"/>
      <c r="O10" s="24">
        <f t="shared" si="0"/>
        <v>0.5</v>
      </c>
      <c r="P10" s="25">
        <f t="shared" si="2"/>
        <v>0</v>
      </c>
      <c r="Q10" s="26">
        <f t="shared" si="3"/>
        <v>0</v>
      </c>
      <c r="R10" s="27">
        <f t="shared" si="1"/>
        <v>0</v>
      </c>
    </row>
    <row r="11" spans="1:21">
      <c r="A11" s="16">
        <v>6</v>
      </c>
      <c r="B11" s="17"/>
      <c r="C11" s="17"/>
      <c r="D11" s="17"/>
      <c r="E11" s="18"/>
      <c r="F11" s="18"/>
      <c r="G11" s="19"/>
      <c r="H11" s="19"/>
      <c r="I11" s="19"/>
      <c r="J11" s="21"/>
      <c r="K11" s="22"/>
      <c r="L11" s="22"/>
      <c r="M11" s="22"/>
      <c r="N11" s="23"/>
      <c r="O11" s="24">
        <f t="shared" si="0"/>
        <v>0.5</v>
      </c>
      <c r="P11" s="25">
        <f t="shared" si="2"/>
        <v>0</v>
      </c>
      <c r="Q11" s="26">
        <f t="shared" si="3"/>
        <v>0</v>
      </c>
      <c r="R11" s="27">
        <f t="shared" si="1"/>
        <v>0</v>
      </c>
    </row>
    <row r="12" spans="1:21">
      <c r="A12" s="16">
        <v>7</v>
      </c>
      <c r="B12" s="17"/>
      <c r="C12" s="17"/>
      <c r="D12" s="17"/>
      <c r="E12" s="18"/>
      <c r="F12" s="18"/>
      <c r="G12" s="19"/>
      <c r="H12" s="19"/>
      <c r="I12" s="19"/>
      <c r="J12" s="21"/>
      <c r="K12" s="22"/>
      <c r="L12" s="22"/>
      <c r="M12" s="22"/>
      <c r="N12" s="23"/>
      <c r="O12" s="24">
        <f t="shared" si="0"/>
        <v>0.5</v>
      </c>
      <c r="P12" s="25">
        <f t="shared" si="2"/>
        <v>0</v>
      </c>
      <c r="Q12" s="26">
        <f t="shared" si="3"/>
        <v>0</v>
      </c>
      <c r="R12" s="27">
        <f t="shared" si="1"/>
        <v>0</v>
      </c>
    </row>
    <row r="13" spans="1:21">
      <c r="A13" s="16">
        <v>8</v>
      </c>
      <c r="B13" s="17"/>
      <c r="C13" s="17"/>
      <c r="D13" s="17"/>
      <c r="E13" s="18"/>
      <c r="F13" s="18"/>
      <c r="G13" s="19"/>
      <c r="H13" s="19"/>
      <c r="I13" s="19"/>
      <c r="J13" s="21"/>
      <c r="K13" s="22"/>
      <c r="L13" s="22"/>
      <c r="M13" s="22"/>
      <c r="N13" s="23"/>
      <c r="O13" s="24">
        <f t="shared" si="0"/>
        <v>0.5</v>
      </c>
      <c r="P13" s="25">
        <f t="shared" si="2"/>
        <v>0</v>
      </c>
      <c r="Q13" s="26">
        <f t="shared" si="3"/>
        <v>0</v>
      </c>
      <c r="R13" s="27">
        <f t="shared" si="1"/>
        <v>0</v>
      </c>
    </row>
    <row r="14" spans="1:21">
      <c r="A14" s="16">
        <v>9</v>
      </c>
      <c r="B14" s="17"/>
      <c r="C14" s="17"/>
      <c r="D14" s="17"/>
      <c r="E14" s="18"/>
      <c r="F14" s="18"/>
      <c r="G14" s="19"/>
      <c r="H14" s="19"/>
      <c r="I14" s="19"/>
      <c r="J14" s="21"/>
      <c r="K14" s="22"/>
      <c r="L14" s="22"/>
      <c r="M14" s="22"/>
      <c r="N14" s="23"/>
      <c r="O14" s="24">
        <f t="shared" si="0"/>
        <v>0.5</v>
      </c>
      <c r="P14" s="25">
        <f t="shared" si="2"/>
        <v>0</v>
      </c>
      <c r="Q14" s="26">
        <f t="shared" si="3"/>
        <v>0</v>
      </c>
      <c r="R14" s="27">
        <f t="shared" si="1"/>
        <v>0</v>
      </c>
    </row>
    <row r="15" spans="1:21">
      <c r="A15" s="16">
        <v>10</v>
      </c>
      <c r="B15" s="17"/>
      <c r="C15" s="17"/>
      <c r="D15" s="17"/>
      <c r="E15" s="18"/>
      <c r="F15" s="18"/>
      <c r="G15" s="19"/>
      <c r="H15" s="19"/>
      <c r="I15" s="19"/>
      <c r="J15" s="21"/>
      <c r="K15" s="22"/>
      <c r="L15" s="22"/>
      <c r="M15" s="22"/>
      <c r="N15" s="23"/>
      <c r="O15" s="24">
        <f t="shared" si="0"/>
        <v>0.5</v>
      </c>
      <c r="P15" s="25">
        <f t="shared" si="2"/>
        <v>0</v>
      </c>
      <c r="Q15" s="26">
        <f t="shared" si="3"/>
        <v>0</v>
      </c>
      <c r="R15" s="27">
        <f t="shared" si="1"/>
        <v>0</v>
      </c>
    </row>
    <row r="16" spans="1:21" ht="20.25" customHeight="1">
      <c r="A16" s="86" t="s">
        <v>27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29">
        <f>SUM(R6:R15)</f>
        <v>2327.8199999999997</v>
      </c>
    </row>
    <row r="17" spans="1:18" s="71" customFormat="1" ht="12.75"/>
    <row r="18" spans="1:18" s="4" customFormat="1">
      <c r="A18" s="81" t="s">
        <v>77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</row>
    <row r="19" spans="1:18" ht="15.75" customHeight="1">
      <c r="A19" s="72"/>
      <c r="B19" s="82" t="s">
        <v>2</v>
      </c>
      <c r="C19" s="82"/>
      <c r="D19" s="82"/>
      <c r="E19" s="83" t="s">
        <v>3</v>
      </c>
      <c r="F19" s="83"/>
      <c r="G19" s="84" t="s">
        <v>4</v>
      </c>
      <c r="H19" s="84"/>
      <c r="I19" s="84"/>
      <c r="J19" s="84"/>
      <c r="K19" s="85" t="s">
        <v>5</v>
      </c>
      <c r="L19" s="85"/>
      <c r="M19" s="85"/>
      <c r="N19" s="85"/>
      <c r="O19" s="6"/>
      <c r="P19" s="6"/>
      <c r="Q19" s="7"/>
      <c r="R19" s="8"/>
    </row>
    <row r="20" spans="1:18" ht="32.25" customHeight="1">
      <c r="A20" s="72"/>
      <c r="B20" s="5" t="s">
        <v>6</v>
      </c>
      <c r="C20" s="5" t="s">
        <v>7</v>
      </c>
      <c r="D20" s="9" t="s">
        <v>8</v>
      </c>
      <c r="E20" s="10" t="s">
        <v>9</v>
      </c>
      <c r="F20" s="10" t="s">
        <v>10</v>
      </c>
      <c r="G20" s="11" t="s">
        <v>11</v>
      </c>
      <c r="H20" s="11" t="s">
        <v>12</v>
      </c>
      <c r="I20" s="11" t="s">
        <v>13</v>
      </c>
      <c r="J20" s="11" t="s">
        <v>14</v>
      </c>
      <c r="K20" s="12" t="s">
        <v>11</v>
      </c>
      <c r="L20" s="12" t="s">
        <v>12</v>
      </c>
      <c r="M20" s="12" t="s">
        <v>13</v>
      </c>
      <c r="N20" s="12" t="s">
        <v>15</v>
      </c>
      <c r="O20" s="13" t="s">
        <v>16</v>
      </c>
      <c r="P20" s="13" t="s">
        <v>17</v>
      </c>
      <c r="Q20" s="14" t="s">
        <v>78</v>
      </c>
      <c r="R20" s="15" t="s">
        <v>18</v>
      </c>
    </row>
    <row r="21" spans="1:18" s="28" customFormat="1">
      <c r="A21" s="16">
        <v>1</v>
      </c>
      <c r="B21" s="17" t="s">
        <v>74</v>
      </c>
      <c r="C21" s="17"/>
      <c r="D21" s="17"/>
      <c r="E21" s="18" t="s">
        <v>20</v>
      </c>
      <c r="F21" s="18" t="s">
        <v>21</v>
      </c>
      <c r="G21" s="19" t="s">
        <v>22</v>
      </c>
      <c r="H21" s="20" t="s">
        <v>23</v>
      </c>
      <c r="I21" s="19">
        <v>188</v>
      </c>
      <c r="J21" s="21">
        <v>42878</v>
      </c>
      <c r="K21" s="22" t="s">
        <v>23</v>
      </c>
      <c r="L21" s="22" t="s">
        <v>22</v>
      </c>
      <c r="M21" s="22">
        <v>188</v>
      </c>
      <c r="N21" s="23">
        <v>42880</v>
      </c>
      <c r="O21" s="24">
        <f t="shared" ref="O21:O30" si="4">N21-J21+0.5</f>
        <v>2.5</v>
      </c>
      <c r="P21" s="25">
        <f t="shared" ref="P21:P30" si="5">IF(B21="",0,IF(E21="veículo oficial",(O21*177),((O21*177)+95)))</f>
        <v>442.5</v>
      </c>
      <c r="Q21" s="26">
        <f>IF(F21="carro de passeio",(((I21*2)+(M21*2))*1.91),IF(F21="van",(((I21*2)+(M21*2))*2.16),IF(F21="ônibus/micro-ônibus/caminhão",(((I21*2)+(M21*2))*4.16),0)))</f>
        <v>1624.3200000000002</v>
      </c>
      <c r="R21" s="27">
        <f t="shared" ref="R21:R30" si="6">SUM(P21:Q21)</f>
        <v>2066.8200000000002</v>
      </c>
    </row>
    <row r="22" spans="1:18">
      <c r="A22" s="16">
        <v>2</v>
      </c>
      <c r="B22" s="17" t="s">
        <v>24</v>
      </c>
      <c r="C22" s="17"/>
      <c r="D22" s="17"/>
      <c r="E22" s="18" t="s">
        <v>25</v>
      </c>
      <c r="F22" s="18"/>
      <c r="G22" s="19" t="s">
        <v>26</v>
      </c>
      <c r="H22" s="19" t="s">
        <v>23</v>
      </c>
      <c r="I22" s="19">
        <v>92.8</v>
      </c>
      <c r="J22" s="21">
        <v>42880</v>
      </c>
      <c r="K22" s="22" t="s">
        <v>23</v>
      </c>
      <c r="L22" s="22" t="s">
        <v>26</v>
      </c>
      <c r="M22" s="22">
        <v>92.8</v>
      </c>
      <c r="N22" s="23">
        <v>42880</v>
      </c>
      <c r="O22" s="24">
        <f t="shared" si="4"/>
        <v>0.5</v>
      </c>
      <c r="P22" s="25">
        <f t="shared" si="5"/>
        <v>183.5</v>
      </c>
      <c r="Q22" s="26">
        <f t="shared" ref="Q22:Q30" si="7">IF(F22="carro de passeio",(((I22*2)+(M22*2))*1.91),IF(F22="van",(((I22*2)+(M22*2))*2.16),IF(F22="ônibus/micro-ônibus/caminhão",(((I22*2)+(M22*2))*4.16),0)))</f>
        <v>0</v>
      </c>
      <c r="R22" s="27">
        <f t="shared" si="6"/>
        <v>183.5</v>
      </c>
    </row>
    <row r="23" spans="1:18">
      <c r="A23" s="16">
        <v>3</v>
      </c>
      <c r="B23" s="17"/>
      <c r="C23" s="17"/>
      <c r="D23" s="17"/>
      <c r="E23" s="18"/>
      <c r="F23" s="18"/>
      <c r="G23" s="19"/>
      <c r="H23" s="19"/>
      <c r="I23" s="19"/>
      <c r="J23" s="21"/>
      <c r="K23" s="22"/>
      <c r="L23" s="22"/>
      <c r="M23" s="22"/>
      <c r="N23" s="23"/>
      <c r="O23" s="24">
        <f t="shared" si="4"/>
        <v>0.5</v>
      </c>
      <c r="P23" s="25">
        <f t="shared" si="5"/>
        <v>0</v>
      </c>
      <c r="Q23" s="26">
        <f t="shared" si="7"/>
        <v>0</v>
      </c>
      <c r="R23" s="27">
        <f t="shared" si="6"/>
        <v>0</v>
      </c>
    </row>
    <row r="24" spans="1:18">
      <c r="A24" s="16">
        <v>4</v>
      </c>
      <c r="B24" s="17"/>
      <c r="C24" s="17"/>
      <c r="D24" s="17"/>
      <c r="E24" s="18"/>
      <c r="F24" s="18"/>
      <c r="G24" s="19"/>
      <c r="H24" s="19"/>
      <c r="I24" s="19"/>
      <c r="J24" s="21"/>
      <c r="K24" s="22"/>
      <c r="L24" s="22"/>
      <c r="M24" s="22"/>
      <c r="N24" s="23"/>
      <c r="O24" s="24">
        <f t="shared" si="4"/>
        <v>0.5</v>
      </c>
      <c r="P24" s="25">
        <f t="shared" si="5"/>
        <v>0</v>
      </c>
      <c r="Q24" s="26">
        <f t="shared" si="7"/>
        <v>0</v>
      </c>
      <c r="R24" s="27">
        <f t="shared" si="6"/>
        <v>0</v>
      </c>
    </row>
    <row r="25" spans="1:18">
      <c r="A25" s="16">
        <v>5</v>
      </c>
      <c r="B25" s="17"/>
      <c r="C25" s="17"/>
      <c r="D25" s="17"/>
      <c r="E25" s="18"/>
      <c r="F25" s="18"/>
      <c r="G25" s="19"/>
      <c r="H25" s="19"/>
      <c r="I25" s="19"/>
      <c r="J25" s="21"/>
      <c r="K25" s="22"/>
      <c r="L25" s="22"/>
      <c r="M25" s="22"/>
      <c r="N25" s="23"/>
      <c r="O25" s="24">
        <f t="shared" si="4"/>
        <v>0.5</v>
      </c>
      <c r="P25" s="25">
        <f t="shared" si="5"/>
        <v>0</v>
      </c>
      <c r="Q25" s="26">
        <f t="shared" si="7"/>
        <v>0</v>
      </c>
      <c r="R25" s="27">
        <f t="shared" si="6"/>
        <v>0</v>
      </c>
    </row>
    <row r="26" spans="1:18">
      <c r="A26" s="16">
        <v>6</v>
      </c>
      <c r="B26" s="17"/>
      <c r="C26" s="17"/>
      <c r="D26" s="17"/>
      <c r="E26" s="18"/>
      <c r="F26" s="18"/>
      <c r="G26" s="19"/>
      <c r="H26" s="19"/>
      <c r="I26" s="19"/>
      <c r="J26" s="21"/>
      <c r="K26" s="22"/>
      <c r="L26" s="22"/>
      <c r="M26" s="22"/>
      <c r="N26" s="23"/>
      <c r="O26" s="24">
        <f t="shared" si="4"/>
        <v>0.5</v>
      </c>
      <c r="P26" s="25">
        <f t="shared" si="5"/>
        <v>0</v>
      </c>
      <c r="Q26" s="26">
        <f t="shared" si="7"/>
        <v>0</v>
      </c>
      <c r="R26" s="27">
        <f t="shared" si="6"/>
        <v>0</v>
      </c>
    </row>
    <row r="27" spans="1:18">
      <c r="A27" s="16">
        <v>7</v>
      </c>
      <c r="B27" s="17"/>
      <c r="C27" s="17"/>
      <c r="D27" s="17"/>
      <c r="E27" s="18"/>
      <c r="F27" s="18"/>
      <c r="G27" s="19"/>
      <c r="H27" s="19"/>
      <c r="I27" s="19"/>
      <c r="J27" s="21"/>
      <c r="K27" s="22"/>
      <c r="L27" s="22"/>
      <c r="M27" s="22"/>
      <c r="N27" s="23"/>
      <c r="O27" s="24">
        <f t="shared" si="4"/>
        <v>0.5</v>
      </c>
      <c r="P27" s="25">
        <f t="shared" si="5"/>
        <v>0</v>
      </c>
      <c r="Q27" s="26">
        <f t="shared" si="7"/>
        <v>0</v>
      </c>
      <c r="R27" s="27">
        <f t="shared" si="6"/>
        <v>0</v>
      </c>
    </row>
    <row r="28" spans="1:18">
      <c r="A28" s="16">
        <v>8</v>
      </c>
      <c r="B28" s="17"/>
      <c r="C28" s="17"/>
      <c r="D28" s="17"/>
      <c r="E28" s="18"/>
      <c r="F28" s="18"/>
      <c r="G28" s="19"/>
      <c r="H28" s="19"/>
      <c r="I28" s="19"/>
      <c r="J28" s="21"/>
      <c r="K28" s="22"/>
      <c r="L28" s="22"/>
      <c r="M28" s="22"/>
      <c r="N28" s="23"/>
      <c r="O28" s="24">
        <f t="shared" si="4"/>
        <v>0.5</v>
      </c>
      <c r="P28" s="25">
        <f t="shared" si="5"/>
        <v>0</v>
      </c>
      <c r="Q28" s="26">
        <f t="shared" si="7"/>
        <v>0</v>
      </c>
      <c r="R28" s="27">
        <f t="shared" si="6"/>
        <v>0</v>
      </c>
    </row>
    <row r="29" spans="1:18">
      <c r="A29" s="16">
        <v>9</v>
      </c>
      <c r="B29" s="17"/>
      <c r="C29" s="17"/>
      <c r="D29" s="17"/>
      <c r="E29" s="18"/>
      <c r="F29" s="18"/>
      <c r="G29" s="19"/>
      <c r="H29" s="19"/>
      <c r="I29" s="19"/>
      <c r="J29" s="21"/>
      <c r="K29" s="22"/>
      <c r="L29" s="22"/>
      <c r="M29" s="22"/>
      <c r="N29" s="23"/>
      <c r="O29" s="24">
        <f t="shared" si="4"/>
        <v>0.5</v>
      </c>
      <c r="P29" s="25">
        <f t="shared" si="5"/>
        <v>0</v>
      </c>
      <c r="Q29" s="26">
        <f t="shared" si="7"/>
        <v>0</v>
      </c>
      <c r="R29" s="27">
        <f t="shared" si="6"/>
        <v>0</v>
      </c>
    </row>
    <row r="30" spans="1:18">
      <c r="A30" s="16">
        <v>10</v>
      </c>
      <c r="B30" s="17"/>
      <c r="C30" s="17"/>
      <c r="D30" s="17"/>
      <c r="E30" s="18"/>
      <c r="F30" s="18"/>
      <c r="G30" s="19"/>
      <c r="H30" s="19"/>
      <c r="I30" s="19"/>
      <c r="J30" s="21"/>
      <c r="K30" s="22"/>
      <c r="L30" s="22"/>
      <c r="M30" s="22"/>
      <c r="N30" s="23"/>
      <c r="O30" s="24">
        <f t="shared" si="4"/>
        <v>0.5</v>
      </c>
      <c r="P30" s="25">
        <f t="shared" si="5"/>
        <v>0</v>
      </c>
      <c r="Q30" s="26">
        <f t="shared" si="7"/>
        <v>0</v>
      </c>
      <c r="R30" s="27">
        <f t="shared" si="6"/>
        <v>0</v>
      </c>
    </row>
    <row r="31" spans="1:18" ht="20.25" customHeight="1">
      <c r="A31" s="86" t="s">
        <v>79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29">
        <f>SUM(R21:R30)</f>
        <v>2250.3200000000002</v>
      </c>
    </row>
    <row r="32" spans="1:18" s="71" customFormat="1" ht="12.75"/>
    <row r="33" spans="1:19" s="4" customFormat="1">
      <c r="A33" s="90" t="s">
        <v>28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</row>
    <row r="34" spans="1:19" ht="15.75" customHeight="1">
      <c r="A34" s="30"/>
      <c r="B34" s="82" t="s">
        <v>29</v>
      </c>
      <c r="C34" s="82"/>
      <c r="D34" s="82"/>
      <c r="E34" s="91" t="s">
        <v>3</v>
      </c>
      <c r="F34" s="91"/>
      <c r="G34" s="84" t="s">
        <v>4</v>
      </c>
      <c r="H34" s="84"/>
      <c r="I34" s="84"/>
      <c r="J34" s="84"/>
      <c r="K34" s="85" t="s">
        <v>5</v>
      </c>
      <c r="L34" s="85"/>
      <c r="M34" s="85"/>
      <c r="N34" s="85"/>
      <c r="O34" s="6"/>
      <c r="P34" s="6"/>
      <c r="Q34" s="7"/>
      <c r="R34" s="8"/>
    </row>
    <row r="35" spans="1:19" ht="27" customHeight="1">
      <c r="A35" s="30"/>
      <c r="B35" s="31" t="s">
        <v>6</v>
      </c>
      <c r="C35" s="31" t="s">
        <v>7</v>
      </c>
      <c r="D35" s="32" t="s">
        <v>8</v>
      </c>
      <c r="E35" s="33" t="s">
        <v>9</v>
      </c>
      <c r="F35" s="33" t="s">
        <v>10</v>
      </c>
      <c r="G35" s="11" t="s">
        <v>11</v>
      </c>
      <c r="H35" s="11" t="s">
        <v>12</v>
      </c>
      <c r="I35" s="11" t="s">
        <v>13</v>
      </c>
      <c r="J35" s="11" t="s">
        <v>14</v>
      </c>
      <c r="K35" s="12" t="s">
        <v>11</v>
      </c>
      <c r="L35" s="12" t="s">
        <v>12</v>
      </c>
      <c r="M35" s="12" t="s">
        <v>13</v>
      </c>
      <c r="N35" s="12" t="s">
        <v>15</v>
      </c>
      <c r="O35" s="13" t="s">
        <v>16</v>
      </c>
      <c r="P35" s="6" t="s">
        <v>17</v>
      </c>
      <c r="Q35" s="14" t="s">
        <v>78</v>
      </c>
      <c r="R35" s="15" t="s">
        <v>18</v>
      </c>
    </row>
    <row r="36" spans="1:19" s="34" customFormat="1">
      <c r="A36" s="16">
        <v>1</v>
      </c>
      <c r="B36" s="17" t="s">
        <v>75</v>
      </c>
      <c r="C36" s="17"/>
      <c r="D36" s="17"/>
      <c r="E36" s="18" t="s">
        <v>20</v>
      </c>
      <c r="F36" s="18" t="s">
        <v>68</v>
      </c>
      <c r="G36" s="19" t="s">
        <v>22</v>
      </c>
      <c r="H36" s="20" t="s">
        <v>23</v>
      </c>
      <c r="I36" s="19">
        <v>188</v>
      </c>
      <c r="J36" s="21">
        <v>42878</v>
      </c>
      <c r="K36" s="22" t="s">
        <v>23</v>
      </c>
      <c r="L36" s="22" t="s">
        <v>22</v>
      </c>
      <c r="M36" s="22">
        <v>188</v>
      </c>
      <c r="N36" s="23">
        <v>42880</v>
      </c>
      <c r="O36" s="24">
        <f t="shared" ref="O36:O45" si="8">N36-J36+0.5</f>
        <v>2.5</v>
      </c>
      <c r="P36" s="25">
        <f t="shared" ref="P36:P45" si="9">IF(B36="",0,IF(E36="veículo oficial",(O36*177),((O36*177)+95)))</f>
        <v>442.5</v>
      </c>
      <c r="Q36" s="26">
        <f>IF(F36="carro de passeio",(((I36*2)+(M36*2))*1.91),IF(F36="van",(((I36*2)+(M36*2))*2.16),IF(F36="ônibus/micro-ônibus/caminhão",(((I36*2)+(M36*2))*4.16),0)))</f>
        <v>3128.32</v>
      </c>
      <c r="R36" s="27">
        <f t="shared" ref="R36:R45" si="10">SUM(P36:Q36)</f>
        <v>3570.82</v>
      </c>
    </row>
    <row r="37" spans="1:19">
      <c r="A37" s="16">
        <v>2</v>
      </c>
      <c r="B37" s="17" t="s">
        <v>30</v>
      </c>
      <c r="C37" s="17"/>
      <c r="D37" s="17"/>
      <c r="E37" s="18" t="s">
        <v>65</v>
      </c>
      <c r="F37" s="18"/>
      <c r="G37" s="19" t="s">
        <v>26</v>
      </c>
      <c r="H37" s="19" t="s">
        <v>23</v>
      </c>
      <c r="I37" s="19">
        <v>92.8</v>
      </c>
      <c r="J37" s="21">
        <v>42880</v>
      </c>
      <c r="K37" s="22" t="s">
        <v>23</v>
      </c>
      <c r="L37" s="22" t="s">
        <v>26</v>
      </c>
      <c r="M37" s="22">
        <v>92.8</v>
      </c>
      <c r="N37" s="23">
        <v>42880</v>
      </c>
      <c r="O37" s="24">
        <f t="shared" si="8"/>
        <v>0.5</v>
      </c>
      <c r="P37" s="25">
        <f t="shared" si="9"/>
        <v>183.5</v>
      </c>
      <c r="Q37" s="26">
        <f t="shared" ref="Q37:Q45" si="11">IF(F37="carro de passeio",(((I37*2)+(M37*2))*1.91),IF(F37="van",(((I37*2)+(M37*2))*2.16),IF(F37="ônibus/micro-ônibus/caminhão",(((I37*2)+(M37*2))*4.16),0)))</f>
        <v>0</v>
      </c>
      <c r="R37" s="27">
        <f t="shared" si="10"/>
        <v>183.5</v>
      </c>
    </row>
    <row r="38" spans="1:19">
      <c r="A38" s="16">
        <v>3</v>
      </c>
      <c r="B38" s="17"/>
      <c r="C38" s="17"/>
      <c r="D38" s="17"/>
      <c r="E38" s="18"/>
      <c r="F38" s="18"/>
      <c r="G38" s="19"/>
      <c r="H38" s="19"/>
      <c r="I38" s="19"/>
      <c r="J38" s="21"/>
      <c r="K38" s="22"/>
      <c r="L38" s="22"/>
      <c r="M38" s="22"/>
      <c r="N38" s="23"/>
      <c r="O38" s="24">
        <f t="shared" si="8"/>
        <v>0.5</v>
      </c>
      <c r="P38" s="25">
        <f t="shared" si="9"/>
        <v>0</v>
      </c>
      <c r="Q38" s="26">
        <f t="shared" si="11"/>
        <v>0</v>
      </c>
      <c r="R38" s="27">
        <f t="shared" si="10"/>
        <v>0</v>
      </c>
    </row>
    <row r="39" spans="1:19">
      <c r="A39" s="16">
        <v>4</v>
      </c>
      <c r="B39" s="17"/>
      <c r="C39" s="17"/>
      <c r="D39" s="17"/>
      <c r="E39" s="18"/>
      <c r="F39" s="18"/>
      <c r="G39" s="19"/>
      <c r="H39" s="19"/>
      <c r="I39" s="19"/>
      <c r="J39" s="21"/>
      <c r="K39" s="22"/>
      <c r="L39" s="22"/>
      <c r="M39" s="22"/>
      <c r="N39" s="23"/>
      <c r="O39" s="24">
        <f t="shared" si="8"/>
        <v>0.5</v>
      </c>
      <c r="P39" s="25">
        <f t="shared" si="9"/>
        <v>0</v>
      </c>
      <c r="Q39" s="26">
        <f t="shared" si="11"/>
        <v>0</v>
      </c>
      <c r="R39" s="27">
        <f t="shared" si="10"/>
        <v>0</v>
      </c>
    </row>
    <row r="40" spans="1:19">
      <c r="A40" s="16">
        <v>5</v>
      </c>
      <c r="B40" s="17"/>
      <c r="C40" s="17"/>
      <c r="D40" s="17"/>
      <c r="E40" s="18"/>
      <c r="F40" s="18"/>
      <c r="G40" s="19"/>
      <c r="H40" s="19"/>
      <c r="I40" s="19"/>
      <c r="J40" s="21"/>
      <c r="K40" s="22"/>
      <c r="L40" s="22"/>
      <c r="M40" s="22"/>
      <c r="N40" s="23"/>
      <c r="O40" s="24">
        <f t="shared" si="8"/>
        <v>0.5</v>
      </c>
      <c r="P40" s="25">
        <f t="shared" si="9"/>
        <v>0</v>
      </c>
      <c r="Q40" s="26">
        <f t="shared" si="11"/>
        <v>0</v>
      </c>
      <c r="R40" s="27">
        <f t="shared" si="10"/>
        <v>0</v>
      </c>
    </row>
    <row r="41" spans="1:19">
      <c r="A41" s="16">
        <v>6</v>
      </c>
      <c r="B41" s="17"/>
      <c r="C41" s="17"/>
      <c r="D41" s="17"/>
      <c r="E41" s="18"/>
      <c r="F41" s="18"/>
      <c r="G41" s="19"/>
      <c r="H41" s="19"/>
      <c r="I41" s="19"/>
      <c r="J41" s="21"/>
      <c r="K41" s="22"/>
      <c r="L41" s="22"/>
      <c r="M41" s="22"/>
      <c r="N41" s="23"/>
      <c r="O41" s="24">
        <f t="shared" si="8"/>
        <v>0.5</v>
      </c>
      <c r="P41" s="25">
        <f t="shared" si="9"/>
        <v>0</v>
      </c>
      <c r="Q41" s="26">
        <f t="shared" si="11"/>
        <v>0</v>
      </c>
      <c r="R41" s="27">
        <f t="shared" si="10"/>
        <v>0</v>
      </c>
    </row>
    <row r="42" spans="1:19">
      <c r="A42" s="16">
        <v>7</v>
      </c>
      <c r="B42" s="17"/>
      <c r="C42" s="17"/>
      <c r="D42" s="17"/>
      <c r="E42" s="18"/>
      <c r="F42" s="18"/>
      <c r="G42" s="19"/>
      <c r="H42" s="19"/>
      <c r="I42" s="19"/>
      <c r="J42" s="21"/>
      <c r="K42" s="22"/>
      <c r="L42" s="22"/>
      <c r="M42" s="22"/>
      <c r="N42" s="23"/>
      <c r="O42" s="24">
        <f t="shared" si="8"/>
        <v>0.5</v>
      </c>
      <c r="P42" s="25">
        <f t="shared" si="9"/>
        <v>0</v>
      </c>
      <c r="Q42" s="26">
        <f t="shared" si="11"/>
        <v>0</v>
      </c>
      <c r="R42" s="27">
        <f t="shared" si="10"/>
        <v>0</v>
      </c>
    </row>
    <row r="43" spans="1:19">
      <c r="A43" s="16">
        <v>8</v>
      </c>
      <c r="B43" s="17"/>
      <c r="C43" s="17"/>
      <c r="D43" s="17"/>
      <c r="E43" s="18"/>
      <c r="F43" s="18"/>
      <c r="G43" s="19"/>
      <c r="H43" s="19"/>
      <c r="I43" s="19"/>
      <c r="J43" s="21"/>
      <c r="K43" s="22"/>
      <c r="L43" s="22"/>
      <c r="M43" s="22"/>
      <c r="N43" s="23"/>
      <c r="O43" s="24">
        <f t="shared" si="8"/>
        <v>0.5</v>
      </c>
      <c r="P43" s="25">
        <f t="shared" si="9"/>
        <v>0</v>
      </c>
      <c r="Q43" s="26">
        <f t="shared" si="11"/>
        <v>0</v>
      </c>
      <c r="R43" s="27">
        <f t="shared" si="10"/>
        <v>0</v>
      </c>
    </row>
    <row r="44" spans="1:19">
      <c r="A44" s="16">
        <v>9</v>
      </c>
      <c r="B44" s="17"/>
      <c r="C44" s="17"/>
      <c r="D44" s="17"/>
      <c r="E44" s="18"/>
      <c r="F44" s="18"/>
      <c r="G44" s="19"/>
      <c r="H44" s="19"/>
      <c r="I44" s="19"/>
      <c r="J44" s="21"/>
      <c r="K44" s="22"/>
      <c r="L44" s="22"/>
      <c r="M44" s="22"/>
      <c r="N44" s="23"/>
      <c r="O44" s="24">
        <f t="shared" si="8"/>
        <v>0.5</v>
      </c>
      <c r="P44" s="25">
        <f t="shared" si="9"/>
        <v>0</v>
      </c>
      <c r="Q44" s="26">
        <f t="shared" si="11"/>
        <v>0</v>
      </c>
      <c r="R44" s="27">
        <f t="shared" si="10"/>
        <v>0</v>
      </c>
    </row>
    <row r="45" spans="1:19">
      <c r="A45" s="16">
        <v>10</v>
      </c>
      <c r="B45" s="17"/>
      <c r="C45" s="17"/>
      <c r="D45" s="17"/>
      <c r="E45" s="18"/>
      <c r="F45" s="18"/>
      <c r="G45" s="19"/>
      <c r="H45" s="19"/>
      <c r="I45" s="19"/>
      <c r="J45" s="21"/>
      <c r="K45" s="22"/>
      <c r="L45" s="22"/>
      <c r="M45" s="22"/>
      <c r="N45" s="23"/>
      <c r="O45" s="24">
        <f t="shared" si="8"/>
        <v>0.5</v>
      </c>
      <c r="P45" s="25">
        <f t="shared" si="9"/>
        <v>0</v>
      </c>
      <c r="Q45" s="26">
        <f t="shared" si="11"/>
        <v>0</v>
      </c>
      <c r="R45" s="27">
        <f t="shared" si="10"/>
        <v>0</v>
      </c>
    </row>
    <row r="46" spans="1:19" ht="20.25" customHeight="1">
      <c r="A46" s="86" t="s">
        <v>31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29">
        <f>SUM(R36:R45)</f>
        <v>3754.32</v>
      </c>
    </row>
    <row r="47" spans="1:19" s="36" customFormat="1" ht="12.7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</row>
    <row r="48" spans="1:19" s="37" customFormat="1" ht="12.75">
      <c r="A48" s="87" t="s">
        <v>32</v>
      </c>
      <c r="B48" s="87"/>
      <c r="C48" s="87"/>
      <c r="D48" s="87"/>
      <c r="E48" s="87"/>
      <c r="F48" s="87"/>
      <c r="G48" s="87"/>
      <c r="H48" s="87"/>
      <c r="I48" s="87"/>
      <c r="J48" s="87"/>
    </row>
    <row r="49" spans="1:17" s="76" customFormat="1" ht="38.25">
      <c r="A49" s="74"/>
      <c r="B49" s="73" t="s">
        <v>33</v>
      </c>
      <c r="C49" s="75" t="s">
        <v>34</v>
      </c>
      <c r="D49" s="75" t="s">
        <v>35</v>
      </c>
      <c r="E49" s="73" t="s">
        <v>36</v>
      </c>
      <c r="F49" s="73" t="s">
        <v>37</v>
      </c>
      <c r="G49" s="73" t="s">
        <v>38</v>
      </c>
      <c r="H49" s="73" t="s">
        <v>39</v>
      </c>
      <c r="I49" s="73" t="s">
        <v>40</v>
      </c>
      <c r="J49" s="73" t="s">
        <v>41</v>
      </c>
    </row>
    <row r="50" spans="1:17" s="36" customFormat="1">
      <c r="A50" s="41">
        <v>1</v>
      </c>
      <c r="B50" s="41"/>
      <c r="C50" s="41"/>
      <c r="D50" s="41"/>
      <c r="E50" s="41"/>
      <c r="F50" s="41"/>
      <c r="G50" s="42">
        <v>0</v>
      </c>
      <c r="H50" s="42">
        <v>0</v>
      </c>
      <c r="I50" s="42">
        <v>0</v>
      </c>
      <c r="J50" s="43">
        <f t="shared" ref="J50:J59" si="12">AVERAGE(G50,H50,I50)</f>
        <v>0</v>
      </c>
    </row>
    <row r="51" spans="1:17" s="36" customFormat="1">
      <c r="A51" s="41">
        <v>2</v>
      </c>
      <c r="B51" s="41"/>
      <c r="C51" s="41"/>
      <c r="D51" s="41"/>
      <c r="E51" s="41"/>
      <c r="F51" s="41"/>
      <c r="G51" s="42">
        <v>0</v>
      </c>
      <c r="H51" s="42">
        <v>0</v>
      </c>
      <c r="I51" s="42">
        <v>0</v>
      </c>
      <c r="J51" s="43">
        <f t="shared" si="12"/>
        <v>0</v>
      </c>
    </row>
    <row r="52" spans="1:17" s="36" customFormat="1">
      <c r="A52" s="41">
        <v>3</v>
      </c>
      <c r="B52" s="41"/>
      <c r="C52" s="41"/>
      <c r="D52" s="41"/>
      <c r="E52" s="41"/>
      <c r="F52" s="41"/>
      <c r="G52" s="42">
        <v>0</v>
      </c>
      <c r="H52" s="42">
        <v>0</v>
      </c>
      <c r="I52" s="42">
        <v>0</v>
      </c>
      <c r="J52" s="43">
        <f t="shared" si="12"/>
        <v>0</v>
      </c>
    </row>
    <row r="53" spans="1:17" s="36" customFormat="1">
      <c r="A53" s="41">
        <v>4</v>
      </c>
      <c r="B53" s="41"/>
      <c r="C53" s="41"/>
      <c r="D53" s="41"/>
      <c r="E53" s="41"/>
      <c r="F53" s="41"/>
      <c r="G53" s="42">
        <v>0</v>
      </c>
      <c r="H53" s="42">
        <v>0</v>
      </c>
      <c r="I53" s="42">
        <v>0</v>
      </c>
      <c r="J53" s="43">
        <f t="shared" si="12"/>
        <v>0</v>
      </c>
    </row>
    <row r="54" spans="1:17" s="36" customFormat="1">
      <c r="A54" s="41">
        <v>5</v>
      </c>
      <c r="B54" s="41"/>
      <c r="C54" s="41"/>
      <c r="D54" s="41"/>
      <c r="E54" s="41"/>
      <c r="F54" s="41"/>
      <c r="G54" s="42">
        <v>0</v>
      </c>
      <c r="H54" s="42">
        <v>0</v>
      </c>
      <c r="I54" s="42">
        <v>0</v>
      </c>
      <c r="J54" s="43">
        <f t="shared" si="12"/>
        <v>0</v>
      </c>
    </row>
    <row r="55" spans="1:17" s="36" customFormat="1">
      <c r="A55" s="41">
        <v>6</v>
      </c>
      <c r="B55" s="41"/>
      <c r="C55" s="41"/>
      <c r="D55" s="41"/>
      <c r="E55" s="41"/>
      <c r="F55" s="41"/>
      <c r="G55" s="42">
        <v>0</v>
      </c>
      <c r="H55" s="42">
        <v>0</v>
      </c>
      <c r="I55" s="42">
        <v>0</v>
      </c>
      <c r="J55" s="43">
        <f t="shared" si="12"/>
        <v>0</v>
      </c>
    </row>
    <row r="56" spans="1:17" s="36" customFormat="1">
      <c r="A56" s="41">
        <v>7</v>
      </c>
      <c r="B56" s="41"/>
      <c r="C56" s="41"/>
      <c r="D56" s="41"/>
      <c r="E56" s="41"/>
      <c r="F56" s="41"/>
      <c r="G56" s="42">
        <v>0</v>
      </c>
      <c r="H56" s="42">
        <v>0</v>
      </c>
      <c r="I56" s="42">
        <v>0</v>
      </c>
      <c r="J56" s="43">
        <f t="shared" si="12"/>
        <v>0</v>
      </c>
    </row>
    <row r="57" spans="1:17" s="36" customFormat="1">
      <c r="A57" s="41">
        <v>8</v>
      </c>
      <c r="B57" s="41"/>
      <c r="C57" s="41"/>
      <c r="D57" s="41"/>
      <c r="E57" s="41"/>
      <c r="F57" s="41"/>
      <c r="G57" s="42">
        <v>0</v>
      </c>
      <c r="H57" s="42">
        <v>0</v>
      </c>
      <c r="I57" s="42">
        <v>0</v>
      </c>
      <c r="J57" s="43">
        <f t="shared" si="12"/>
        <v>0</v>
      </c>
    </row>
    <row r="58" spans="1:17" s="36" customFormat="1">
      <c r="A58" s="41">
        <v>9</v>
      </c>
      <c r="B58" s="41"/>
      <c r="C58" s="41"/>
      <c r="D58" s="41"/>
      <c r="E58" s="41"/>
      <c r="F58" s="41"/>
      <c r="G58" s="42">
        <v>0</v>
      </c>
      <c r="H58" s="42">
        <v>0</v>
      </c>
      <c r="I58" s="42">
        <v>0</v>
      </c>
      <c r="J58" s="43">
        <f t="shared" si="12"/>
        <v>0</v>
      </c>
    </row>
    <row r="59" spans="1:17" s="36" customFormat="1">
      <c r="A59" s="41">
        <v>10</v>
      </c>
      <c r="B59" s="41"/>
      <c r="C59" s="41"/>
      <c r="D59" s="41"/>
      <c r="E59" s="41"/>
      <c r="F59" s="41"/>
      <c r="G59" s="42">
        <v>0</v>
      </c>
      <c r="H59" s="42">
        <v>0</v>
      </c>
      <c r="I59" s="42">
        <v>0</v>
      </c>
      <c r="J59" s="43">
        <f t="shared" si="12"/>
        <v>0</v>
      </c>
    </row>
    <row r="60" spans="1:17" s="45" customFormat="1" ht="18.75">
      <c r="A60" s="88" t="s">
        <v>42</v>
      </c>
      <c r="B60" s="88"/>
      <c r="C60" s="88"/>
      <c r="D60" s="88"/>
      <c r="E60" s="88"/>
      <c r="F60" s="88"/>
      <c r="G60" s="88"/>
      <c r="H60" s="88"/>
      <c r="I60" s="88"/>
      <c r="J60" s="44">
        <f>SUM(J50:J59)</f>
        <v>0</v>
      </c>
      <c r="L60" s="46"/>
      <c r="M60" s="46"/>
      <c r="N60" s="46"/>
      <c r="O60" s="46"/>
      <c r="P60" s="46"/>
      <c r="Q60" s="46"/>
    </row>
    <row r="61" spans="1:17">
      <c r="A61"/>
    </row>
    <row r="62" spans="1:17" s="37" customFormat="1" ht="12.75">
      <c r="A62" s="89" t="s">
        <v>43</v>
      </c>
      <c r="B62" s="89"/>
      <c r="C62" s="89"/>
      <c r="D62" s="89"/>
      <c r="E62" s="89"/>
      <c r="F62" s="89"/>
      <c r="G62" s="89"/>
    </row>
    <row r="63" spans="1:17" ht="13.9" customHeight="1">
      <c r="A63" s="47"/>
      <c r="B63" s="38" t="s">
        <v>33</v>
      </c>
      <c r="C63" s="39" t="s">
        <v>44</v>
      </c>
      <c r="D63" s="39" t="s">
        <v>45</v>
      </c>
      <c r="E63" s="40" t="s">
        <v>36</v>
      </c>
      <c r="F63" s="40" t="s">
        <v>37</v>
      </c>
      <c r="G63" s="38" t="s">
        <v>46</v>
      </c>
    </row>
    <row r="64" spans="1:17" s="36" customFormat="1">
      <c r="A64" s="41">
        <v>1</v>
      </c>
      <c r="B64" s="41"/>
      <c r="C64" s="41"/>
      <c r="D64" s="41"/>
      <c r="E64" s="41"/>
      <c r="F64" s="41"/>
      <c r="G64" s="42">
        <v>0</v>
      </c>
    </row>
    <row r="65" spans="1:15" s="36" customFormat="1">
      <c r="A65" s="41">
        <v>2</v>
      </c>
      <c r="B65" s="41"/>
      <c r="C65" s="41"/>
      <c r="D65" s="41"/>
      <c r="E65" s="41"/>
      <c r="F65" s="41"/>
      <c r="G65" s="42">
        <v>0</v>
      </c>
    </row>
    <row r="66" spans="1:15" s="36" customFormat="1">
      <c r="A66" s="41">
        <v>3</v>
      </c>
      <c r="B66" s="41"/>
      <c r="C66" s="41"/>
      <c r="D66" s="41"/>
      <c r="E66" s="41"/>
      <c r="F66" s="41"/>
      <c r="G66" s="42">
        <v>0</v>
      </c>
    </row>
    <row r="67" spans="1:15" s="36" customFormat="1">
      <c r="A67" s="41">
        <v>4</v>
      </c>
      <c r="B67" s="41"/>
      <c r="C67" s="41"/>
      <c r="D67" s="41"/>
      <c r="E67" s="41"/>
      <c r="F67" s="41"/>
      <c r="G67" s="42">
        <v>0</v>
      </c>
    </row>
    <row r="68" spans="1:15" s="36" customFormat="1">
      <c r="A68" s="41">
        <v>5</v>
      </c>
      <c r="B68" s="41"/>
      <c r="C68" s="41"/>
      <c r="D68" s="41"/>
      <c r="E68" s="41"/>
      <c r="F68" s="41"/>
      <c r="G68" s="42">
        <v>0</v>
      </c>
    </row>
    <row r="69" spans="1:15" s="36" customFormat="1">
      <c r="A69" s="41">
        <v>6</v>
      </c>
      <c r="B69" s="41"/>
      <c r="C69" s="41"/>
      <c r="D69" s="41"/>
      <c r="E69" s="41"/>
      <c r="F69" s="41"/>
      <c r="G69" s="42">
        <v>0</v>
      </c>
    </row>
    <row r="70" spans="1:15" s="36" customFormat="1">
      <c r="A70" s="41">
        <v>7</v>
      </c>
      <c r="B70" s="41"/>
      <c r="C70" s="41"/>
      <c r="D70" s="41"/>
      <c r="E70" s="41"/>
      <c r="F70" s="41"/>
      <c r="G70" s="42">
        <v>0</v>
      </c>
    </row>
    <row r="71" spans="1:15" s="36" customFormat="1">
      <c r="A71" s="41">
        <v>8</v>
      </c>
      <c r="B71" s="41"/>
      <c r="C71" s="41"/>
      <c r="D71" s="41"/>
      <c r="E71" s="41"/>
      <c r="F71" s="41"/>
      <c r="G71" s="42">
        <v>0</v>
      </c>
    </row>
    <row r="72" spans="1:15" s="36" customFormat="1">
      <c r="A72" s="41">
        <v>9</v>
      </c>
      <c r="B72" s="41"/>
      <c r="C72" s="41"/>
      <c r="D72" s="41"/>
      <c r="E72" s="41"/>
      <c r="F72" s="41"/>
      <c r="G72" s="42">
        <v>0</v>
      </c>
    </row>
    <row r="73" spans="1:15" s="36" customFormat="1">
      <c r="A73" s="41">
        <v>10</v>
      </c>
      <c r="B73" s="41"/>
      <c r="C73" s="41"/>
      <c r="D73" s="41"/>
      <c r="E73" s="41"/>
      <c r="F73" s="41"/>
      <c r="G73" s="42">
        <v>0</v>
      </c>
    </row>
    <row r="74" spans="1:15" s="45" customFormat="1" ht="18.75">
      <c r="A74" s="88" t="s">
        <v>42</v>
      </c>
      <c r="B74" s="88"/>
      <c r="C74" s="88"/>
      <c r="D74" s="88"/>
      <c r="E74" s="88"/>
      <c r="F74" s="88"/>
      <c r="G74" s="44">
        <f>SUM(G64:G73)</f>
        <v>0</v>
      </c>
      <c r="I74" s="46"/>
      <c r="J74" s="46"/>
      <c r="K74" s="46"/>
      <c r="L74" s="46"/>
      <c r="M74" s="46"/>
      <c r="N74" s="46"/>
      <c r="O74" s="46"/>
    </row>
    <row r="75" spans="1:15">
      <c r="A75"/>
    </row>
    <row r="76" spans="1:15" s="50" customFormat="1">
      <c r="A76" s="48" t="s">
        <v>47</v>
      </c>
      <c r="B76" s="49"/>
      <c r="C76" s="49"/>
      <c r="D76" s="49"/>
      <c r="E76" s="49"/>
    </row>
    <row r="77" spans="1:15" s="52" customFormat="1">
      <c r="A77" s="49"/>
      <c r="B77" s="51" t="s">
        <v>48</v>
      </c>
      <c r="C77" s="51" t="s">
        <v>49</v>
      </c>
      <c r="D77" s="51" t="s">
        <v>50</v>
      </c>
      <c r="E77" s="51" t="s">
        <v>51</v>
      </c>
    </row>
    <row r="78" spans="1:15" s="50" customFormat="1">
      <c r="A78" s="53">
        <v>1</v>
      </c>
      <c r="B78" s="53"/>
      <c r="C78" s="53"/>
      <c r="D78" s="54">
        <f t="shared" ref="D78:D83" si="13">IF(C78="CSA/CDB/CTAN",16.54,IF(C78="CAP",16.87,IF(C78="CSL",16.51,IF(C78="CCO",18.4,0))))</f>
        <v>0</v>
      </c>
      <c r="E78" s="54">
        <f t="shared" ref="E78:E83" si="14">IF(B78=0,0,(INT(B78)+1)*D78)</f>
        <v>0</v>
      </c>
    </row>
    <row r="79" spans="1:15" s="50" customFormat="1">
      <c r="A79" s="53">
        <v>2</v>
      </c>
      <c r="B79" s="53"/>
      <c r="C79" s="53"/>
      <c r="D79" s="54">
        <f t="shared" si="13"/>
        <v>0</v>
      </c>
      <c r="E79" s="54">
        <f t="shared" si="14"/>
        <v>0</v>
      </c>
    </row>
    <row r="80" spans="1:15" s="50" customFormat="1">
      <c r="A80" s="53">
        <v>3</v>
      </c>
      <c r="B80" s="53"/>
      <c r="C80" s="53"/>
      <c r="D80" s="54">
        <f t="shared" si="13"/>
        <v>0</v>
      </c>
      <c r="E80" s="54">
        <f t="shared" si="14"/>
        <v>0</v>
      </c>
    </row>
    <row r="81" spans="1:12" s="50" customFormat="1">
      <c r="A81" s="53">
        <v>4</v>
      </c>
      <c r="B81" s="53"/>
      <c r="C81" s="53"/>
      <c r="D81" s="54">
        <f t="shared" si="13"/>
        <v>0</v>
      </c>
      <c r="E81" s="54">
        <f t="shared" si="14"/>
        <v>0</v>
      </c>
    </row>
    <row r="82" spans="1:12" s="50" customFormat="1">
      <c r="A82" s="53">
        <v>5</v>
      </c>
      <c r="B82" s="53"/>
      <c r="C82" s="53"/>
      <c r="D82" s="54">
        <f t="shared" si="13"/>
        <v>0</v>
      </c>
      <c r="E82" s="54">
        <f t="shared" si="14"/>
        <v>0</v>
      </c>
    </row>
    <row r="83" spans="1:12">
      <c r="A83" s="53">
        <v>6</v>
      </c>
      <c r="B83" s="53"/>
      <c r="C83" s="53"/>
      <c r="D83" s="54">
        <f t="shared" si="13"/>
        <v>0</v>
      </c>
      <c r="E83" s="54">
        <f t="shared" si="14"/>
        <v>0</v>
      </c>
      <c r="F83" s="50"/>
      <c r="G83" s="50"/>
      <c r="H83" s="50"/>
      <c r="I83" s="55"/>
    </row>
    <row r="84" spans="1:12" s="57" customFormat="1" ht="18.75">
      <c r="A84" s="77" t="s">
        <v>52</v>
      </c>
      <c r="B84" s="77"/>
      <c r="C84" s="77"/>
      <c r="D84" s="77"/>
      <c r="E84" s="56">
        <f>SUM(E78:E83)</f>
        <v>0</v>
      </c>
      <c r="J84" s="58"/>
      <c r="K84" s="58"/>
      <c r="L84" s="58"/>
    </row>
    <row r="85" spans="1:12">
      <c r="A85"/>
    </row>
    <row r="86" spans="1:12" s="50" customFormat="1">
      <c r="A86" s="59" t="s">
        <v>53</v>
      </c>
      <c r="B86" s="60"/>
      <c r="C86" s="60"/>
      <c r="D86" s="60"/>
      <c r="E86" s="61"/>
    </row>
    <row r="87" spans="1:12">
      <c r="A87" s="60"/>
      <c r="B87" s="62" t="s">
        <v>54</v>
      </c>
      <c r="C87" s="62" t="s">
        <v>55</v>
      </c>
      <c r="D87" s="62" t="s">
        <v>56</v>
      </c>
      <c r="E87" s="62" t="s">
        <v>57</v>
      </c>
    </row>
    <row r="88" spans="1:12">
      <c r="A88" s="63">
        <v>1</v>
      </c>
      <c r="B88" s="62" t="s">
        <v>58</v>
      </c>
      <c r="C88" s="62"/>
      <c r="D88" s="64"/>
      <c r="E88" s="65"/>
    </row>
    <row r="89" spans="1:12">
      <c r="A89" s="63">
        <v>3</v>
      </c>
      <c r="B89" s="62" t="s">
        <v>59</v>
      </c>
      <c r="C89" s="62"/>
      <c r="D89" s="64"/>
      <c r="E89" s="65"/>
    </row>
    <row r="90" spans="1:12">
      <c r="A90" s="63">
        <v>4</v>
      </c>
      <c r="B90" s="66" t="s">
        <v>60</v>
      </c>
      <c r="C90" s="66"/>
      <c r="D90" s="67"/>
      <c r="E90" s="65"/>
    </row>
    <row r="91" spans="1:12">
      <c r="A91" s="63">
        <v>5</v>
      </c>
      <c r="B91" s="62" t="s">
        <v>61</v>
      </c>
      <c r="C91" s="62"/>
      <c r="D91" s="64"/>
      <c r="E91" s="65"/>
    </row>
    <row r="92" spans="1:12" s="57" customFormat="1" ht="18.75">
      <c r="A92" s="78" t="s">
        <v>62</v>
      </c>
      <c r="B92" s="78"/>
      <c r="C92" s="78"/>
      <c r="D92" s="78"/>
      <c r="E92" s="68">
        <f>SUM(E88:E91)</f>
        <v>0</v>
      </c>
    </row>
    <row r="93" spans="1:12">
      <c r="A93"/>
    </row>
    <row r="94" spans="1:12" ht="26.25">
      <c r="A94" s="79" t="s">
        <v>63</v>
      </c>
      <c r="B94" s="79"/>
      <c r="C94" s="79"/>
      <c r="D94" s="79"/>
      <c r="E94" s="79"/>
      <c r="F94" s="79"/>
      <c r="G94" s="80">
        <f>R16+R46+J60+E92</f>
        <v>6082.1399999999994</v>
      </c>
      <c r="H94" s="80"/>
    </row>
  </sheetData>
  <mergeCells count="27">
    <mergeCell ref="A1:U1"/>
    <mergeCell ref="A3:R3"/>
    <mergeCell ref="B4:D4"/>
    <mergeCell ref="E4:F4"/>
    <mergeCell ref="G4:J4"/>
    <mergeCell ref="K4:N4"/>
    <mergeCell ref="A16:Q16"/>
    <mergeCell ref="A33:R33"/>
    <mergeCell ref="B34:D34"/>
    <mergeCell ref="E34:F34"/>
    <mergeCell ref="G34:J34"/>
    <mergeCell ref="K34:N34"/>
    <mergeCell ref="A84:D84"/>
    <mergeCell ref="A92:D92"/>
    <mergeCell ref="A94:F94"/>
    <mergeCell ref="G94:H94"/>
    <mergeCell ref="A18:R18"/>
    <mergeCell ref="B19:D19"/>
    <mergeCell ref="E19:F19"/>
    <mergeCell ref="G19:J19"/>
    <mergeCell ref="K19:N19"/>
    <mergeCell ref="A31:Q31"/>
    <mergeCell ref="A46:Q46"/>
    <mergeCell ref="A48:J48"/>
    <mergeCell ref="A60:I60"/>
    <mergeCell ref="A62:G62"/>
    <mergeCell ref="A74:F74"/>
  </mergeCells>
  <dataValidations count="3">
    <dataValidation type="list" allowBlank="1" showInputMessage="1" showErrorMessage="1" error="Escolha apenas um campus onde será entregue o banner" promptTitle="Campus" prompt="Escolha, na lista suspensa, o campus onde será entregue o banner" sqref="C78:C83">
      <formula1>Campus</formula1>
      <formula2>0</formula2>
    </dataValidation>
    <dataValidation type="list" allowBlank="1" showInputMessage="1" showErrorMessage="1" error="Escolha somente um dos tipos para cada linha" promptTitle="Tipo de transporte" prompt="Escolha, se for o caso, um tipo de transporte na lista suspensa" sqref="E36:E45 E21:E30 E6:E15">
      <formula1>Tipo_de_transp</formula1>
    </dataValidation>
    <dataValidation type="list" allowBlank="1" showInputMessage="1" showErrorMessage="1" error="Escolha somente um veículo oficial" promptTitle="Veículo oficial" prompt="Escolha, se for o caso, o veículo oficial na lista suspensa" sqref="F36:F45 F21:F30 F6:F15">
      <formula1>veic_oficial</formula1>
      <formula2>0</formula2>
    </dataValidation>
  </dataValidations>
  <pageMargins left="0.51180555555555496" right="0.51180555555555496" top="0.78749999999999998" bottom="0.78749999999999998" header="0.51180555555555496" footer="0.51180555555555496"/>
  <pageSetup paperSize="9" firstPageNumber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>
      <selection activeCell="A8" sqref="A8"/>
    </sheetView>
  </sheetViews>
  <sheetFormatPr defaultRowHeight="15"/>
  <cols>
    <col min="1" max="1" width="29.5703125"/>
    <col min="3" max="3" width="29.28515625"/>
  </cols>
  <sheetData>
    <row r="1" spans="1:1">
      <c r="A1" t="s">
        <v>64</v>
      </c>
    </row>
    <row r="2" spans="1:1">
      <c r="A2" t="s">
        <v>20</v>
      </c>
    </row>
    <row r="3" spans="1:1">
      <c r="A3" t="s">
        <v>25</v>
      </c>
    </row>
    <row r="4" spans="1:1">
      <c r="A4" t="s">
        <v>65</v>
      </c>
    </row>
    <row r="5" spans="1:1">
      <c r="A5" t="s">
        <v>76</v>
      </c>
    </row>
  </sheetData>
  <pageMargins left="0.51180555555555496" right="0.51180555555555496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8" sqref="A8"/>
    </sheetView>
  </sheetViews>
  <sheetFormatPr defaultRowHeight="15"/>
  <sheetData>
    <row r="1" spans="1:1">
      <c r="A1" t="s">
        <v>66</v>
      </c>
    </row>
    <row r="2" spans="1:1">
      <c r="A2" t="s">
        <v>67</v>
      </c>
    </row>
    <row r="3" spans="1:1">
      <c r="A3" t="s">
        <v>21</v>
      </c>
    </row>
    <row r="4" spans="1:1">
      <c r="A4" t="s">
        <v>68</v>
      </c>
    </row>
  </sheetData>
  <pageMargins left="0.51180555555555496" right="0.51180555555555496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>
      <selection activeCell="A8" sqref="A8"/>
    </sheetView>
  </sheetViews>
  <sheetFormatPr defaultRowHeight="15"/>
  <cols>
    <col min="1" max="1" width="14.42578125"/>
    <col min="2" max="1025" width="8.5703125"/>
  </cols>
  <sheetData>
    <row r="1" spans="1:1">
      <c r="A1" t="s">
        <v>49</v>
      </c>
    </row>
    <row r="2" spans="1:1">
      <c r="A2" s="34" t="s">
        <v>69</v>
      </c>
    </row>
    <row r="3" spans="1:1">
      <c r="A3" s="34" t="s">
        <v>70</v>
      </c>
    </row>
    <row r="4" spans="1:1">
      <c r="A4" s="34" t="s">
        <v>71</v>
      </c>
    </row>
    <row r="5" spans="1:1">
      <c r="A5" s="34" t="s">
        <v>72</v>
      </c>
    </row>
  </sheetData>
  <pageMargins left="0.51180555555555496" right="0.51180555555555496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63</TotalTime>
  <Application>LibreOffice/5.1.5.2$Windows_x86 LibreOffice_project/7a864d8825610a8c07cfc3bc01dd4fce6a9447e5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7</vt:i4>
      </vt:variant>
    </vt:vector>
  </HeadingPairs>
  <TitlesOfParts>
    <vt:vector size="11" baseType="lpstr">
      <vt:lpstr>Solicitacao</vt:lpstr>
      <vt:lpstr>Plan2</vt:lpstr>
      <vt:lpstr>Plan3</vt:lpstr>
      <vt:lpstr>Plan4</vt:lpstr>
      <vt:lpstr>Solicitacao!_FiltrarBancoDados</vt:lpstr>
      <vt:lpstr>Campus</vt:lpstr>
      <vt:lpstr>Tipo_de_transp</vt:lpstr>
      <vt:lpstr>Tipo_de_transporte</vt:lpstr>
      <vt:lpstr>tipo_transp</vt:lpstr>
      <vt:lpstr>veic_of</vt:lpstr>
      <vt:lpstr>veic_oficial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Josy UFSJ</dc:creator>
  <cp:lastModifiedBy>User</cp:lastModifiedBy>
  <cp:revision>5</cp:revision>
  <dcterms:created xsi:type="dcterms:W3CDTF">2017-03-07T19:19:27Z</dcterms:created>
  <dcterms:modified xsi:type="dcterms:W3CDTF">2017-06-08T16:13:10Z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